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<sst xmlns="http://schemas.openxmlformats.org/spreadsheetml/2006/main" count="345" uniqueCount="263">
  <si>
    <t>Всего расходов</t>
  </si>
  <si>
    <t>7</t>
  </si>
  <si>
    <t>8</t>
  </si>
  <si>
    <t xml:space="preserve">                                              к решению Совета Убеженского</t>
  </si>
  <si>
    <t xml:space="preserve"> сельского поселения Успенского района </t>
  </si>
  <si>
    <t>С.А. Гайдук</t>
  </si>
  <si>
    <t>к решению Совета Убеженского</t>
  </si>
  <si>
    <t>сельского поселения Успенского района</t>
  </si>
  <si>
    <t xml:space="preserve">сельского поселения Успенского района </t>
  </si>
  <si>
    <t>№     п/п</t>
  </si>
  <si>
    <t/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</si>
  <si>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</si>
  <si>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</si>
  <si>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Другие вопросы в области физической культуры и спорта</t>
  </si>
  <si>
    <t>Физическая культура и спорт</t>
  </si>
  <si>
    <t>Резервные фонды</t>
  </si>
  <si>
    <t>Культура</t>
  </si>
  <si>
    <t>Культура и кинематография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</si>
  <si>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</si>
  <si>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</si>
  <si>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</si>
  <si>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</si>
  <si>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</si>
  <si>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</si>
  <si>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</si>
  <si>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</si>
  <si>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</si>
  <si>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</si>
  <si>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</si>
  <si>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 xml:space="preserve"> Наименование показателя</t>
  </si>
  <si>
    <t>Ведомство, раздел, подраздел, целевая статья расходов, вид расходов</t>
  </si>
  <si>
    <t>% исполнения</t>
  </si>
  <si>
    <t xml:space="preserve">Национальная оборона </t>
  </si>
  <si>
    <t>Мобилизационная и вневойсковая подготовка</t>
  </si>
  <si>
    <t>Приложение №3</t>
  </si>
  <si>
    <t>0100</t>
  </si>
  <si>
    <t>0102</t>
  </si>
  <si>
    <t xml:space="preserve">0104 </t>
  </si>
  <si>
    <t>0111</t>
  </si>
  <si>
    <t>0113</t>
  </si>
  <si>
    <t>0200</t>
  </si>
  <si>
    <t>0203</t>
  </si>
  <si>
    <t>0300</t>
  </si>
  <si>
    <t>0309</t>
  </si>
  <si>
    <t>0400</t>
  </si>
  <si>
    <t>0412</t>
  </si>
  <si>
    <t>0500</t>
  </si>
  <si>
    <t>0502</t>
  </si>
  <si>
    <t>0503</t>
  </si>
  <si>
    <t>0800</t>
  </si>
  <si>
    <t>0801</t>
  </si>
  <si>
    <t>1100</t>
  </si>
  <si>
    <t>1105</t>
  </si>
  <si>
    <t>1300</t>
  </si>
  <si>
    <t>1301</t>
  </si>
  <si>
    <t>в том числе:</t>
  </si>
  <si>
    <t>Наименование показателя</t>
  </si>
  <si>
    <t xml:space="preserve">Код бюджетной классификации </t>
  </si>
  <si>
    <t>Уточненное годовое бюджетное назначение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</si>
  <si>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</si>
  <si>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</si>
  <si>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</si>
  <si>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</si>
  <si>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</si>
  <si>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</si>
  <si>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</si>
  <si>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</si>
  <si>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</si>
  <si>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</si>
  <si>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</si>
  <si>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</si>
  <si>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</si>
  <si>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</si>
  <si>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</si>
  <si>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</si>
  <si>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</si>
  <si>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</si>
  <si>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</si>
  <si>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</si>
  <si>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</si>
  <si>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</si>
  <si>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</si>
  <si>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</si>
  <si>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</si>
  <si>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</si>
  <si>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</si>
  <si>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</si>
  <si>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</si>
  <si>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</si>
  <si>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000  8  50  00000  00  0000  000</t>
  </si>
  <si>
    <t>000  1  00  00000  00  0000  000</t>
  </si>
  <si>
    <t>000  1  01  00000  00  0000  000</t>
  </si>
  <si>
    <t>000  1  01  02000  01  0000  110</t>
  </si>
  <si>
    <t>000  1  05  00000  00  0000  000</t>
  </si>
  <si>
    <t>000  1  05  03000  00  0000  110</t>
  </si>
  <si>
    <t>000  1  06  00000  00  0000  000</t>
  </si>
  <si>
    <t>000  1  06  01000  00  0000  110</t>
  </si>
  <si>
    <t>000  1  06  06000  00  0000  110</t>
  </si>
  <si>
    <t>000  1  06  06010  00  0000  110</t>
  </si>
  <si>
    <t>000  1  11  00000  00  0000  000</t>
  </si>
  <si>
    <t>000  1  11  05000  00  0000  120</t>
  </si>
  <si>
    <t>000  1  11  05030  00  0000  120</t>
  </si>
  <si>
    <t>000  2  00  00000  00  0000  000</t>
  </si>
  <si>
    <t>000  2  02  00000  00  0000  000</t>
  </si>
  <si>
    <t>000  2  02  02000  00  0000  151</t>
  </si>
  <si>
    <t>000  2  02  03000  00  0000  151</t>
  </si>
  <si>
    <t>000  2  07  00000  00  0000  180</t>
  </si>
  <si>
    <t>Приложение №2</t>
  </si>
  <si>
    <t>администратора поступлений</t>
  </si>
  <si>
    <t>доходов местного бюджета</t>
  </si>
  <si>
    <t>(тыс. руб.)</t>
  </si>
  <si>
    <t xml:space="preserve">  1  00  00000  00  0000  000</t>
  </si>
  <si>
    <t xml:space="preserve"> 1  01  00000  00  0000  000</t>
  </si>
  <si>
    <t xml:space="preserve">  1  01  02000  01  0000  110</t>
  </si>
  <si>
    <t xml:space="preserve">  1  01  02020  01  0000  110</t>
  </si>
  <si>
    <t xml:space="preserve">  1  01  02021  01  0000  110</t>
  </si>
  <si>
    <t xml:space="preserve">  1  05  00000  00  0000  000</t>
  </si>
  <si>
    <t xml:space="preserve">  1  05  03000  00  0000  110</t>
  </si>
  <si>
    <t xml:space="preserve">  1  05  03010  01  0000  110</t>
  </si>
  <si>
    <t xml:space="preserve"> 1  06  00000  00  0000  000</t>
  </si>
  <si>
    <t xml:space="preserve">  1  06  01000  00  0000  110</t>
  </si>
  <si>
    <t xml:space="preserve">  1  06  01030  10  0000  110</t>
  </si>
  <si>
    <t xml:space="preserve">  1  06  06000  00  0000  110</t>
  </si>
  <si>
    <t xml:space="preserve">  1  11  00000  00  0000  000</t>
  </si>
  <si>
    <t xml:space="preserve">  1  11  05000  00  0000  120</t>
  </si>
  <si>
    <t xml:space="preserve">  1  11  05030  00  0000  120</t>
  </si>
  <si>
    <t xml:space="preserve">  1  11  05035  10  0000  120</t>
  </si>
  <si>
    <t xml:space="preserve">  2  00  00000  00  0000  000</t>
  </si>
  <si>
    <t xml:space="preserve">  2  02  00000  00  0000  000</t>
  </si>
  <si>
    <t xml:space="preserve">  2  02  02000  00  0000  151</t>
  </si>
  <si>
    <t xml:space="preserve">  2  02  03000  00  0000  151</t>
  </si>
  <si>
    <t xml:space="preserve">  2  07  00000  00  0000  180</t>
  </si>
  <si>
    <t xml:space="preserve">  2  07  05000  10  0000  180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</si>
  <si>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</si>
  <si>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Глава Убеженского  сельского поселения Успенского сельского поселения</t>
  </si>
  <si>
    <t>9</t>
  </si>
  <si>
    <t>Глава Убеженского  сельского поселения                                                 Успенского сельского поселения</t>
  </si>
  <si>
    <t>ШТРАФЫ,САНКЦИИ,ВОЗМЕЩЕНИЕ УЩЕРБА</t>
  </si>
  <si>
    <t>000 1 16 00000 00 0000 000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</si>
  <si>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</si>
  <si>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</si>
  <si>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</si>
  <si>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</si>
  <si>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</si>
  <si>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</si>
  <si>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</si>
  <si>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 2  18  00000  00  0000  000</t>
  </si>
  <si>
    <t xml:space="preserve">  2  18  00000  00  0000  151</t>
  </si>
  <si>
    <t xml:space="preserve">  2  18  00000  10  0000  151</t>
  </si>
  <si>
    <t>0409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</si>
  <si>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</si>
  <si>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</si>
  <si>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</si>
  <si>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000  1  03  00000  00  0000  000</t>
  </si>
  <si>
    <t>Акцизы поподакцизным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</si>
  <si>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</si>
  <si>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</si>
  <si>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</si>
  <si>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</si>
  <si>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</si>
  <si>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</si>
  <si>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</si>
  <si>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</si>
  <si>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</si>
  <si>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</si>
  <si>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</si>
  <si>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</si>
  <si>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</si>
  <si>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</si>
  <si>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</si>
  <si>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</si>
  <si>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</si>
  <si>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000  1  06  06040  00  0000  110</t>
  </si>
  <si>
    <t>Земельный налог с организаций, обладающих земельным учаском, расположенных в границах сельских поселений</t>
  </si>
  <si>
    <t>Земельный налог с огрнанизаций</t>
  </si>
  <si>
    <t>182  1  01  02030  01  0000  110</t>
  </si>
  <si>
    <t>182  1  01  02020  01  0000  110</t>
  </si>
  <si>
    <t>100  1  03  02230  01  0000  110</t>
  </si>
  <si>
    <t>100  1  03  02240  01  0000  110</t>
  </si>
  <si>
    <t>100  1  03  02250  01  0000  110</t>
  </si>
  <si>
    <t>100  1  03  02260  01  0000  110</t>
  </si>
  <si>
    <t>182  1  05  03010  01  0000  110</t>
  </si>
  <si>
    <t>182  1  06  01030  10  0000  110</t>
  </si>
  <si>
    <t>182  1  06  06043  10  0000  110</t>
  </si>
  <si>
    <t>182  1  06  06033  10  0000  110</t>
  </si>
  <si>
    <t>992  1  11  05035  10  0000  120</t>
  </si>
  <si>
    <t>992  2  07  05000  10  0000  180</t>
  </si>
  <si>
    <t xml:space="preserve">  2  07  05030  10  0000  180</t>
  </si>
  <si>
    <t>0314</t>
  </si>
  <si>
    <t>Другие вопросы в области национальной безопасности и правоохранительной деятельности</t>
  </si>
  <si>
    <t>992 116 90050 10 0000 140</t>
  </si>
  <si>
    <t>992  2  07  05030  10  0000  180</t>
  </si>
  <si>
    <t>992</t>
  </si>
  <si>
    <t>0310</t>
  </si>
  <si>
    <t xml:space="preserve">Обеспечение пожарной безопасности </t>
  </si>
  <si>
    <t>182  1  01  02040  01  0000  110</t>
  </si>
  <si>
    <t>Налог на доходы физических лиц в виде фиксированных авансовых платеежей с доходов,полученных физическими лицами,являющимися иностранными гражданами,осуществляющими трудовую деятельность по найму на основании патента в соответствии со статьей 227.1 Нологового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</si>
  <si>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соответсвии со статьей 227.1 Нологового Кодекса Российской Федерации</t>
  </si>
  <si>
    <t xml:space="preserve"> 1  01  02020  01  0000  110</t>
  </si>
  <si>
    <t xml:space="preserve"> 1  01  02040  01  0000  110</t>
  </si>
  <si>
    <t>000  2  02  35118  00  0000  151</t>
  </si>
  <si>
    <t>000  2  02  35118  10  0000  151</t>
  </si>
  <si>
    <t xml:space="preserve">Доходы бюджета Убеженского  сельского поселения Успенского района за 2018 год  по кодам классификации доходов </t>
  </si>
  <si>
    <t>Исполнено за 12 месяцев 2018 года</t>
  </si>
  <si>
    <t>Доходы бюджета Убеженского сельского поселения Успенского района за 2018 год по кодам видов доходов, подвидов доходов, классификации операций сектора государственного управления, относящихся к кодам бюджета Убеженского сельского поселния Успенского района</t>
  </si>
  <si>
    <r>
      <t>от _______</t>
    </r>
    <r>
      <rPr>
        <u val="single"/>
        <sz val="14"/>
        <rFont val="Times New Roman"/>
        <family val="1"/>
      </rPr>
      <t xml:space="preserve">  2019 г</t>
    </r>
    <r>
      <rPr>
        <sz val="14"/>
        <rFont val="Times New Roman"/>
        <family val="1"/>
      </rPr>
      <t>. №</t>
    </r>
  </si>
  <si>
    <t>Распределение расходов бюджета Убеженского сельского поселения Успенского района за 2018 год по разделам и подразделам функциональной классификации расходов Российской Федерации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</si>
  <si>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</si>
  <si>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</si>
  <si>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</si>
  <si>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</si>
  <si>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000  2  02  29999  00  0000  151</t>
  </si>
  <si>
    <t>992  2  02  29999  10  0000  151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</si>
  <si>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</si>
  <si>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</si>
  <si>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</si>
  <si>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000 1 14 00000 00 0000 000</t>
  </si>
  <si>
    <t>000 1 14 06000 00 0000 430</t>
  </si>
  <si>
    <t>000 1 14 06020 00 0000 430</t>
  </si>
  <si>
    <t>992 1 14 06025 10 0000 430</t>
  </si>
  <si>
    <t>000 2 19 00000 00 0000 000</t>
  </si>
  <si>
    <t>000 2 19 00000 10 0000 151</t>
  </si>
  <si>
    <t>992 2 19 35118 10 0000 151</t>
  </si>
  <si>
    <t xml:space="preserve">  1 06 06033 10 0000 110</t>
  </si>
  <si>
    <t>1 06 06030 00 0000 110</t>
  </si>
  <si>
    <t xml:space="preserve"> 1 06 06040 00 0000 110</t>
  </si>
  <si>
    <t>1 06 06043 10 0000 110</t>
  </si>
  <si>
    <t>1 14 00000 00 0000 000</t>
  </si>
  <si>
    <t>1 14 06000 00 0000 430</t>
  </si>
  <si>
    <t>1 14 06020 00 0000 430</t>
  </si>
  <si>
    <t>1 14 06025 10 0000 430</t>
  </si>
  <si>
    <t xml:space="preserve"> 1 16  90000 00 0000 140</t>
  </si>
  <si>
    <t xml:space="preserve"> 1 16 90050 10 0000 140</t>
  </si>
  <si>
    <t>2 19 00000 00 0000 000</t>
  </si>
  <si>
    <t>2 19 00000 10 0000 151</t>
  </si>
  <si>
    <t>2 19 35118 10 0000 151</t>
  </si>
  <si>
    <t xml:space="preserve">                       Приложение №1</t>
  </si>
  <si>
    <t xml:space="preserve">  2  02  29999  00  0000  151</t>
  </si>
  <si>
    <t xml:space="preserve">  2  02  29999  10  0000  151</t>
  </si>
  <si>
    <t xml:space="preserve">  2  02  31158  00  0000  151</t>
  </si>
  <si>
    <t xml:space="preserve">  2  02  31185  10  0000  151</t>
  </si>
  <si>
    <t>Бюджетные назначения на 2018 год</t>
  </si>
  <si>
    <t xml:space="preserve">  2  18  60010  10  0000  151</t>
  </si>
  <si>
    <t xml:space="preserve">  2  02  30024  00  0000  151</t>
  </si>
  <si>
    <t xml:space="preserve">  2  02  30024  10  0000  151</t>
  </si>
  <si>
    <t>992  2  02  30024  10  0000  151</t>
  </si>
  <si>
    <t>000  2  02  30024  00  0000  151</t>
  </si>
  <si>
    <t>992  2  02  15001  10  0000  151</t>
  </si>
  <si>
    <t xml:space="preserve">  2  02  15001  10  0000  151</t>
  </si>
  <si>
    <t xml:space="preserve">  2  02  15001  00  0000  151</t>
  </si>
  <si>
    <t>000  2  02  10000  00  0000  151</t>
  </si>
  <si>
    <t xml:space="preserve">  2  02  10000  00  0000  151</t>
  </si>
  <si>
    <t>000  2  02  10001  00  0000  151</t>
  </si>
  <si>
    <r>
      <t xml:space="preserve">                                                       от </t>
    </r>
    <r>
      <rPr>
        <u val="single"/>
        <sz val="14"/>
        <rFont val="Times New Roman"/>
        <family val="1"/>
      </rPr>
      <t>26 апреля  2019</t>
    </r>
    <r>
      <rPr>
        <sz val="14"/>
        <rFont val="Times New Roman"/>
        <family val="1"/>
      </rPr>
      <t xml:space="preserve"> г. № 230</t>
    </r>
  </si>
  <si>
    <t>».</t>
  </si>
  <si>
    <r>
      <t>от</t>
    </r>
    <r>
      <rPr>
        <u val="single"/>
        <sz val="14"/>
        <rFont val="Times New Roman"/>
        <family val="1"/>
      </rPr>
      <t xml:space="preserve"> 26 апреля 2019 </t>
    </r>
    <r>
      <rPr>
        <sz val="14"/>
        <rFont val="Times New Roman"/>
        <family val="1"/>
      </rPr>
      <t>г. № 230</t>
    </r>
  </si>
  <si>
    <t xml:space="preserve">                       «Приложение №1</t>
  </si>
  <si>
    <t>«Приложение №2</t>
  </si>
  <si>
    <t>«Приложение №3</t>
  </si>
  <si>
    <r>
      <t xml:space="preserve">                                                     от  </t>
    </r>
    <r>
      <rPr>
        <u val="single"/>
        <sz val="14"/>
        <rFont val="Times New Roman"/>
        <family val="1"/>
      </rPr>
      <t>20 мая  2019г</t>
    </r>
    <r>
      <rPr>
        <sz val="14"/>
        <rFont val="Times New Roman"/>
        <family val="1"/>
      </rPr>
      <t xml:space="preserve">. №236 </t>
    </r>
  </si>
  <si>
    <r>
      <t xml:space="preserve">от  </t>
    </r>
    <r>
      <rPr>
        <u val="single"/>
        <sz val="14"/>
        <rFont val="Times New Roman"/>
        <family val="1"/>
      </rPr>
      <t>20 мая  2019г.</t>
    </r>
    <r>
      <rPr>
        <sz val="14"/>
        <rFont val="Times New Roman"/>
        <family val="1"/>
      </rPr>
      <t xml:space="preserve"> №236 </t>
    </r>
  </si>
  <si>
    <t>000 2 18 06000 10 0000 151</t>
  </si>
  <si>
    <t>992 2 18 60010 10 0000 151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</si>
</sst>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Alignment="1" applyProtection="1">
      <alignment horizontal="center" vertical="center" wrapText="1"/>
      <protection hidden="1"/>
    </xf>
    <xf numFmtId="183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49" fontId="3" fillId="0" borderId="10" xfId="53" applyNumberFormat="1" applyFont="1" applyFill="1" applyBorder="1" applyAlignment="1">
      <alignment wrapText="1"/>
      <protection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53" applyNumberFormat="1" applyFont="1" applyFill="1" applyAlignment="1" applyProtection="1">
      <alignment/>
      <protection hidden="1"/>
    </xf>
    <xf numFmtId="183" fontId="5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3" fontId="6" fillId="0" borderId="0" xfId="0" applyNumberFormat="1" applyFont="1" applyFill="1" applyAlignment="1">
      <alignment wrapText="1"/>
    </xf>
    <xf numFmtId="183" fontId="3" fillId="0" borderId="0" xfId="53" applyNumberFormat="1" applyFont="1" applyFill="1">
      <alignment/>
      <protection/>
    </xf>
    <xf numFmtId="0" fontId="3" fillId="0" borderId="0" xfId="53" applyFont="1" applyFill="1" applyAlignment="1" applyProtection="1">
      <alignment vertical="center" wrapText="1"/>
      <protection hidden="1"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49" fontId="7" fillId="0" borderId="10" xfId="53" applyNumberFormat="1" applyFont="1" applyFill="1" applyBorder="1" applyAlignment="1">
      <alignment wrapText="1"/>
      <protection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0" xfId="53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183" fontId="7" fillId="0" borderId="10" xfId="53" applyNumberFormat="1" applyFont="1" applyFill="1" applyBorder="1" applyAlignment="1" applyProtection="1">
      <alignment horizontal="center" vertical="center"/>
      <protection hidden="1"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 applyProtection="1">
      <alignment horizontal="center" vertical="center"/>
      <protection hidden="1"/>
    </xf>
    <xf numFmtId="183" fontId="10" fillId="0" borderId="10" xfId="53" applyNumberFormat="1" applyFont="1" applyFill="1" applyBorder="1" applyAlignment="1" applyProtection="1">
      <alignment horizontal="center" vertical="center"/>
      <protection hidden="1"/>
    </xf>
    <xf numFmtId="49" fontId="10" fillId="0" borderId="10" xfId="54" applyNumberFormat="1" applyFont="1" applyFill="1" applyBorder="1" applyAlignment="1" applyProtection="1">
      <alignment horizontal="center" vertical="center"/>
      <protection hidden="1"/>
    </xf>
    <xf numFmtId="0" fontId="10" fillId="0" borderId="12" xfId="54" applyNumberFormat="1" applyFont="1" applyFill="1" applyBorder="1" applyAlignment="1" applyProtection="1">
      <alignment horizontal="left" vertical="top" wrapText="1"/>
      <protection hidden="1"/>
    </xf>
    <xf numFmtId="183" fontId="10" fillId="0" borderId="13" xfId="54" applyNumberFormat="1" applyFont="1" applyFill="1" applyBorder="1" applyAlignment="1" applyProtection="1">
      <alignment horizontal="center" vertical="center"/>
      <protection hidden="1"/>
    </xf>
    <xf numFmtId="49" fontId="7" fillId="0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2" xfId="54" applyNumberFormat="1" applyFont="1" applyFill="1" applyBorder="1" applyAlignment="1" applyProtection="1">
      <alignment horizontal="left" vertical="top" wrapText="1"/>
      <protection hidden="1"/>
    </xf>
    <xf numFmtId="183" fontId="7" fillId="0" borderId="13" xfId="54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>
      <alignment/>
      <protection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right" vertical="center" wrapText="1"/>
      <protection hidden="1"/>
    </xf>
    <xf numFmtId="183" fontId="6" fillId="0" borderId="0" xfId="0" applyNumberFormat="1" applyFont="1" applyFill="1" applyAlignment="1">
      <alignment horizontal="center" wrapText="1"/>
    </xf>
    <xf numFmtId="49" fontId="3" fillId="0" borderId="14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Alignment="1">
      <alignment horizontal="center" wrapText="1"/>
      <protection/>
    </xf>
    <xf numFmtId="0" fontId="3" fillId="0" borderId="0" xfId="53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center" wrapText="1"/>
    </xf>
    <xf numFmtId="49" fontId="7" fillId="0" borderId="14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183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49" fontId="7" fillId="0" borderId="14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view="pageBreakPreview" zoomScale="60" zoomScaleNormal="75" workbookViewId="0" topLeftCell="A19">
      <selection activeCell="C23" sqref="C22:C23"/>
    </sheetView>
  </sheetViews>
  <sheetFormatPr defaultColWidth="9.140625" defaultRowHeight="15"/>
  <cols>
    <col min="1" max="1" width="55.57421875" style="1" customWidth="1"/>
    <col min="2" max="2" width="41.00390625" style="1" customWidth="1"/>
    <col min="3" max="3" width="15.00390625" style="19" customWidth="1"/>
    <col min="4" max="4" width="12.7109375" style="19" customWidth="1"/>
    <col min="5" max="5" width="14.57421875" style="19" customWidth="1"/>
    <col min="6" max="16384" width="9.140625" style="2" customWidth="1"/>
  </cols>
  <sheetData>
    <row r="1" spans="2:5" ht="18.75">
      <c r="B1" s="46" t="s">
        <v>236</v>
      </c>
      <c r="C1" s="46"/>
      <c r="D1" s="46"/>
      <c r="E1" s="46"/>
    </row>
    <row r="2" spans="2:5" ht="18.75">
      <c r="B2" s="47" t="s">
        <v>3</v>
      </c>
      <c r="C2" s="47"/>
      <c r="D2" s="47"/>
      <c r="E2" s="47"/>
    </row>
    <row r="3" spans="2:5" ht="18.75">
      <c r="B3" s="48" t="s">
        <v>4</v>
      </c>
      <c r="C3" s="48"/>
      <c r="D3" s="48"/>
      <c r="E3" s="48"/>
    </row>
    <row r="4" spans="2:5" ht="18.75">
      <c r="B4" s="46" t="s">
        <v>259</v>
      </c>
      <c r="C4" s="46"/>
      <c r="D4" s="46"/>
      <c r="E4" s="46"/>
    </row>
    <row r="6" spans="2:5" ht="18.75">
      <c r="B6" s="46" t="s">
        <v>256</v>
      </c>
      <c r="C6" s="46"/>
      <c r="D6" s="46"/>
      <c r="E6" s="46"/>
    </row>
    <row r="7" spans="2:5" ht="18.75">
      <c r="B7" s="47" t="s">
        <v>3</v>
      </c>
      <c r="C7" s="47"/>
      <c r="D7" s="47"/>
      <c r="E7" s="47"/>
    </row>
    <row r="8" spans="2:5" ht="18" customHeight="1">
      <c r="B8" s="48" t="s">
        <v>4</v>
      </c>
      <c r="C8" s="48"/>
      <c r="D8" s="48"/>
      <c r="E8" s="48"/>
    </row>
    <row r="9" spans="2:5" ht="18.75">
      <c r="B9" s="46" t="s">
        <v>253</v>
      </c>
      <c r="C9" s="46"/>
      <c r="D9" s="46"/>
      <c r="E9" s="46"/>
    </row>
    <row r="10" spans="2:5" ht="18.75">
      <c r="B10" s="4"/>
      <c r="C10" s="5"/>
      <c r="D10" s="5"/>
      <c r="E10" s="5"/>
    </row>
    <row r="11" spans="2:5" ht="18.75">
      <c r="B11" s="4"/>
      <c r="C11" s="5"/>
      <c r="D11" s="5"/>
      <c r="E11" s="5"/>
    </row>
    <row r="12" spans="1:5" ht="85.5" customHeight="1">
      <c r="A12" s="56" t="s">
        <v>204</v>
      </c>
      <c r="B12" s="56"/>
      <c r="C12" s="56"/>
      <c r="D12" s="56"/>
      <c r="E12" s="56"/>
    </row>
    <row r="13" spans="2:5" ht="18.75" customHeight="1">
      <c r="B13" s="4"/>
      <c r="C13" s="6"/>
      <c r="D13" s="6" t="s">
        <v>110</v>
      </c>
      <c r="E13" s="6"/>
    </row>
    <row r="14" spans="1:5" ht="15">
      <c r="A14" s="50" t="s">
        <v>56</v>
      </c>
      <c r="B14" s="52" t="s">
        <v>57</v>
      </c>
      <c r="C14" s="54" t="s">
        <v>58</v>
      </c>
      <c r="D14" s="54" t="s">
        <v>203</v>
      </c>
      <c r="E14" s="54" t="s">
        <v>59</v>
      </c>
    </row>
    <row r="15" spans="1:5" ht="81.75" customHeight="1">
      <c r="A15" s="51"/>
      <c r="B15" s="53"/>
      <c r="C15" s="55"/>
      <c r="D15" s="55"/>
      <c r="E15" s="55"/>
    </row>
    <row r="16" spans="1:5" ht="18.75">
      <c r="A16" s="7" t="s">
        <v>60</v>
      </c>
      <c r="B16" s="8" t="s">
        <v>89</v>
      </c>
      <c r="C16" s="9">
        <f>C17+C52</f>
        <v>15154.916000000001</v>
      </c>
      <c r="D16" s="9">
        <f>D17+D52</f>
        <v>16312.073</v>
      </c>
      <c r="E16" s="10">
        <f>D16/C16*100</f>
        <v>107.6355223611929</v>
      </c>
    </row>
    <row r="17" spans="1:5" ht="37.5">
      <c r="A17" s="7" t="s">
        <v>61</v>
      </c>
      <c r="B17" s="8" t="s">
        <v>90</v>
      </c>
      <c r="C17" s="9">
        <f>C18+C41+C33+C30+C49+C24+C45</f>
        <v>11225.800000000001</v>
      </c>
      <c r="D17" s="9">
        <f>D18+D41+D33+D30+D49+D24+D45</f>
        <v>12382.657</v>
      </c>
      <c r="E17" s="10">
        <f aca="true" t="shared" si="0" ref="E17:E74">D17/C17*100</f>
        <v>110.3053412674375</v>
      </c>
    </row>
    <row r="18" spans="1:5" ht="18.75">
      <c r="A18" s="7" t="s">
        <v>62</v>
      </c>
      <c r="B18" s="8" t="s">
        <v>91</v>
      </c>
      <c r="C18" s="9">
        <f>C19</f>
        <v>657.7</v>
      </c>
      <c r="D18" s="9">
        <f>D19</f>
        <v>623.8299999999999</v>
      </c>
      <c r="E18" s="10">
        <f t="shared" si="0"/>
        <v>94.85023566975823</v>
      </c>
    </row>
    <row r="19" spans="1:5" ht="18.75">
      <c r="A19" s="7" t="s">
        <v>63</v>
      </c>
      <c r="B19" s="8" t="s">
        <v>92</v>
      </c>
      <c r="C19" s="9">
        <f>C20+C22+C21+C23</f>
        <v>657.7</v>
      </c>
      <c r="D19" s="9">
        <f>D20+D22+D21+D23</f>
        <v>623.8299999999999</v>
      </c>
      <c r="E19" s="10">
        <f t="shared" si="0"/>
        <v>94.85023566975823</v>
      </c>
    </row>
    <row r="20" spans="1:5" ht="131.25">
      <c r="A20" s="7" t="s">
        <v>151</v>
      </c>
      <c r="B20" s="8" t="s">
        <v>176</v>
      </c>
      <c r="C20" s="9">
        <v>657.7</v>
      </c>
      <c r="D20" s="9">
        <v>621.9</v>
      </c>
      <c r="E20" s="10">
        <f t="shared" si="0"/>
        <v>94.5567888094876</v>
      </c>
    </row>
    <row r="21" spans="1:5" ht="187.5">
      <c r="A21" s="7" t="s">
        <v>197</v>
      </c>
      <c r="B21" s="8" t="s">
        <v>176</v>
      </c>
      <c r="C21" s="9">
        <v>0</v>
      </c>
      <c r="D21" s="9">
        <v>0.03</v>
      </c>
      <c r="E21" s="10"/>
    </row>
    <row r="22" spans="1:5" ht="75">
      <c r="A22" s="7" t="s">
        <v>133</v>
      </c>
      <c r="B22" s="8" t="s">
        <v>175</v>
      </c>
      <c r="C22" s="9"/>
      <c r="D22" s="9">
        <v>1.8</v>
      </c>
      <c r="E22" s="10"/>
    </row>
    <row r="23" spans="1:5" ht="150">
      <c r="A23" s="7" t="s">
        <v>196</v>
      </c>
      <c r="B23" s="8" t="s">
        <v>195</v>
      </c>
      <c r="C23" s="9"/>
      <c r="D23" s="9">
        <v>0.1</v>
      </c>
      <c r="E23" s="10"/>
    </row>
    <row r="24" spans="1:5" ht="75">
      <c r="A24" s="7" t="s">
        <v>152</v>
      </c>
      <c r="B24" s="8" t="s">
        <v>153</v>
      </c>
      <c r="C24" s="9">
        <f>C25</f>
        <v>2319.1</v>
      </c>
      <c r="D24" s="9">
        <f>D25</f>
        <v>2735.679</v>
      </c>
      <c r="E24" s="10">
        <f aca="true" t="shared" si="1" ref="E24:E29">D24/C24*100</f>
        <v>117.96295976887588</v>
      </c>
    </row>
    <row r="25" spans="1:5" ht="41.25" customHeight="1">
      <c r="A25" s="7" t="s">
        <v>154</v>
      </c>
      <c r="B25" s="8" t="s">
        <v>155</v>
      </c>
      <c r="C25" s="9">
        <f>C26+C27+C28+C29</f>
        <v>2319.1</v>
      </c>
      <c r="D25" s="9">
        <f>D26+D27+D28+D29</f>
        <v>2735.679</v>
      </c>
      <c r="E25" s="10">
        <f t="shared" si="1"/>
        <v>117.96295976887588</v>
      </c>
    </row>
    <row r="26" spans="1:5" ht="112.5">
      <c r="A26" s="7" t="s">
        <v>156</v>
      </c>
      <c r="B26" s="8" t="s">
        <v>177</v>
      </c>
      <c r="C26" s="9">
        <v>880.6</v>
      </c>
      <c r="D26" s="9">
        <v>1218.921</v>
      </c>
      <c r="E26" s="10">
        <f t="shared" si="1"/>
        <v>138.41937315466728</v>
      </c>
    </row>
    <row r="27" spans="1:5" ht="150">
      <c r="A27" s="7" t="s">
        <v>157</v>
      </c>
      <c r="B27" s="8" t="s">
        <v>178</v>
      </c>
      <c r="C27" s="9">
        <v>8.9</v>
      </c>
      <c r="D27" s="9">
        <v>11.738</v>
      </c>
      <c r="E27" s="10">
        <f t="shared" si="1"/>
        <v>131.88764044943818</v>
      </c>
    </row>
    <row r="28" spans="1:5" ht="131.25">
      <c r="A28" s="7" t="s">
        <v>158</v>
      </c>
      <c r="B28" s="8" t="s">
        <v>179</v>
      </c>
      <c r="C28" s="9">
        <v>1429.6</v>
      </c>
      <c r="D28" s="9">
        <v>1778.12</v>
      </c>
      <c r="E28" s="10">
        <f t="shared" si="1"/>
        <v>124.37884722999439</v>
      </c>
    </row>
    <row r="29" spans="1:5" ht="112.5">
      <c r="A29" s="7" t="s">
        <v>159</v>
      </c>
      <c r="B29" s="8" t="s">
        <v>180</v>
      </c>
      <c r="C29" s="9">
        <v>0</v>
      </c>
      <c r="D29" s="9">
        <v>-273.1</v>
      </c>
      <c r="E29" s="10" t="e">
        <f t="shared" si="1"/>
        <v>#DIV/0!</v>
      </c>
    </row>
    <row r="30" spans="1:5" ht="18.75">
      <c r="A30" s="7" t="s">
        <v>64</v>
      </c>
      <c r="B30" s="8" t="s">
        <v>93</v>
      </c>
      <c r="C30" s="9">
        <f>C31</f>
        <v>49</v>
      </c>
      <c r="D30" s="9">
        <f>D31</f>
        <v>49.099</v>
      </c>
      <c r="E30" s="10">
        <f t="shared" si="0"/>
        <v>100.20204081632653</v>
      </c>
    </row>
    <row r="31" spans="1:5" ht="18.75">
      <c r="A31" s="7" t="s">
        <v>65</v>
      </c>
      <c r="B31" s="8" t="s">
        <v>94</v>
      </c>
      <c r="C31" s="9">
        <f>C32</f>
        <v>49</v>
      </c>
      <c r="D31" s="9">
        <f>D32</f>
        <v>49.099</v>
      </c>
      <c r="E31" s="10">
        <f t="shared" si="0"/>
        <v>100.20204081632653</v>
      </c>
    </row>
    <row r="32" spans="1:5" ht="18.75">
      <c r="A32" s="7" t="s">
        <v>65</v>
      </c>
      <c r="B32" s="8" t="s">
        <v>181</v>
      </c>
      <c r="C32" s="9">
        <v>49</v>
      </c>
      <c r="D32" s="9">
        <v>49.099</v>
      </c>
      <c r="E32" s="10">
        <f t="shared" si="0"/>
        <v>100.20204081632653</v>
      </c>
    </row>
    <row r="33" spans="1:5" ht="18.75">
      <c r="A33" s="7" t="s">
        <v>66</v>
      </c>
      <c r="B33" s="8" t="s">
        <v>95</v>
      </c>
      <c r="C33" s="9">
        <f>C34+C36</f>
        <v>7866</v>
      </c>
      <c r="D33" s="9">
        <f>D34+D36</f>
        <v>8638.378999999999</v>
      </c>
      <c r="E33" s="10">
        <f t="shared" si="0"/>
        <v>109.8192092550216</v>
      </c>
    </row>
    <row r="34" spans="1:5" ht="18.75">
      <c r="A34" s="7" t="s">
        <v>67</v>
      </c>
      <c r="B34" s="8" t="s">
        <v>96</v>
      </c>
      <c r="C34" s="9">
        <f>C35</f>
        <v>1296</v>
      </c>
      <c r="D34" s="9">
        <f>D35</f>
        <v>1357.999</v>
      </c>
      <c r="E34" s="10">
        <f t="shared" si="0"/>
        <v>104.78387345679012</v>
      </c>
    </row>
    <row r="35" spans="1:5" ht="88.5" customHeight="1">
      <c r="A35" s="7" t="s">
        <v>68</v>
      </c>
      <c r="B35" s="8" t="s">
        <v>182</v>
      </c>
      <c r="C35" s="9">
        <v>1296</v>
      </c>
      <c r="D35" s="9">
        <v>1357.999</v>
      </c>
      <c r="E35" s="10">
        <f t="shared" si="0"/>
        <v>104.78387345679012</v>
      </c>
    </row>
    <row r="36" spans="1:5" ht="18.75">
      <c r="A36" s="7" t="s">
        <v>69</v>
      </c>
      <c r="B36" s="8" t="s">
        <v>97</v>
      </c>
      <c r="C36" s="9">
        <f>C38+C40</f>
        <v>6570</v>
      </c>
      <c r="D36" s="9">
        <f>D38+D40</f>
        <v>7280.379999999999</v>
      </c>
      <c r="E36" s="10">
        <f t="shared" si="0"/>
        <v>110.8124809741248</v>
      </c>
    </row>
    <row r="37" spans="1:5" ht="18.75">
      <c r="A37" s="7" t="s">
        <v>174</v>
      </c>
      <c r="B37" s="8" t="s">
        <v>98</v>
      </c>
      <c r="C37" s="9">
        <f>C38</f>
        <v>3800</v>
      </c>
      <c r="D37" s="9">
        <f>D38</f>
        <v>4480.73</v>
      </c>
      <c r="E37" s="10">
        <f t="shared" si="0"/>
        <v>117.91394736842105</v>
      </c>
    </row>
    <row r="38" spans="1:5" ht="75">
      <c r="A38" s="7" t="s">
        <v>173</v>
      </c>
      <c r="B38" s="8" t="s">
        <v>184</v>
      </c>
      <c r="C38" s="9">
        <v>3800</v>
      </c>
      <c r="D38" s="9">
        <v>4480.73</v>
      </c>
      <c r="E38" s="10">
        <f t="shared" si="0"/>
        <v>117.91394736842105</v>
      </c>
    </row>
    <row r="39" spans="1:5" ht="18.75">
      <c r="A39" s="7" t="s">
        <v>171</v>
      </c>
      <c r="B39" s="8" t="s">
        <v>172</v>
      </c>
      <c r="C39" s="9">
        <f>C40</f>
        <v>2770</v>
      </c>
      <c r="D39" s="9">
        <f>D40</f>
        <v>2799.65</v>
      </c>
      <c r="E39" s="10">
        <f t="shared" si="0"/>
        <v>101.07039711191337</v>
      </c>
    </row>
    <row r="40" spans="1:5" ht="75">
      <c r="A40" s="7" t="s">
        <v>170</v>
      </c>
      <c r="B40" s="8" t="s">
        <v>183</v>
      </c>
      <c r="C40" s="9">
        <v>2770</v>
      </c>
      <c r="D40" s="9">
        <v>2799.65</v>
      </c>
      <c r="E40" s="10">
        <f t="shared" si="0"/>
        <v>101.07039711191337</v>
      </c>
    </row>
    <row r="41" spans="1:5" ht="75">
      <c r="A41" s="7" t="s">
        <v>70</v>
      </c>
      <c r="B41" s="8" t="s">
        <v>99</v>
      </c>
      <c r="C41" s="9">
        <f>C42</f>
        <v>25</v>
      </c>
      <c r="D41" s="9">
        <f>D42</f>
        <v>25.498</v>
      </c>
      <c r="E41" s="10">
        <f t="shared" si="0"/>
        <v>101.99199999999999</v>
      </c>
    </row>
    <row r="42" spans="1:5" ht="168.75">
      <c r="A42" s="7" t="s">
        <v>71</v>
      </c>
      <c r="B42" s="8" t="s">
        <v>100</v>
      </c>
      <c r="C42" s="9">
        <f>C44</f>
        <v>25</v>
      </c>
      <c r="D42" s="9">
        <f>D44</f>
        <v>25.498</v>
      </c>
      <c r="E42" s="10">
        <f t="shared" si="0"/>
        <v>101.99199999999999</v>
      </c>
    </row>
    <row r="43" spans="1:5" ht="131.25">
      <c r="A43" s="7" t="s">
        <v>72</v>
      </c>
      <c r="B43" s="8" t="s">
        <v>101</v>
      </c>
      <c r="C43" s="9">
        <f>C44</f>
        <v>25</v>
      </c>
      <c r="D43" s="9">
        <f>D44</f>
        <v>25.498</v>
      </c>
      <c r="E43" s="10">
        <f t="shared" si="0"/>
        <v>101.99199999999999</v>
      </c>
    </row>
    <row r="44" spans="1:5" ht="112.5">
      <c r="A44" s="7" t="s">
        <v>73</v>
      </c>
      <c r="B44" s="8" t="s">
        <v>185</v>
      </c>
      <c r="C44" s="9">
        <v>25</v>
      </c>
      <c r="D44" s="9">
        <v>25.498</v>
      </c>
      <c r="E44" s="10">
        <f aca="true" t="shared" si="2" ref="E44:E51">D44/C44*100</f>
        <v>101.99199999999999</v>
      </c>
    </row>
    <row r="45" spans="1:5" ht="56.25">
      <c r="A45" s="7" t="s">
        <v>207</v>
      </c>
      <c r="B45" s="8" t="s">
        <v>216</v>
      </c>
      <c r="C45" s="9">
        <f aca="true" t="shared" si="3" ref="C45:D47">C46</f>
        <v>306</v>
      </c>
      <c r="D45" s="9">
        <f t="shared" si="3"/>
        <v>307.172</v>
      </c>
      <c r="E45" s="10">
        <f t="shared" si="2"/>
        <v>100.38300653594771</v>
      </c>
    </row>
    <row r="46" spans="1:5" ht="56.25">
      <c r="A46" s="7" t="s">
        <v>208</v>
      </c>
      <c r="B46" s="8" t="s">
        <v>217</v>
      </c>
      <c r="C46" s="9">
        <f t="shared" si="3"/>
        <v>306</v>
      </c>
      <c r="D46" s="9">
        <f t="shared" si="3"/>
        <v>307.172</v>
      </c>
      <c r="E46" s="10">
        <f t="shared" si="2"/>
        <v>100.38300653594771</v>
      </c>
    </row>
    <row r="47" spans="1:5" ht="93.75">
      <c r="A47" s="7" t="s">
        <v>209</v>
      </c>
      <c r="B47" s="8" t="s">
        <v>218</v>
      </c>
      <c r="C47" s="9">
        <f t="shared" si="3"/>
        <v>306</v>
      </c>
      <c r="D47" s="9">
        <f t="shared" si="3"/>
        <v>307.172</v>
      </c>
      <c r="E47" s="10">
        <f t="shared" si="2"/>
        <v>100.38300653594771</v>
      </c>
    </row>
    <row r="48" spans="1:5" ht="93.75">
      <c r="A48" s="7" t="s">
        <v>210</v>
      </c>
      <c r="B48" s="8" t="s">
        <v>219</v>
      </c>
      <c r="C48" s="9">
        <v>306</v>
      </c>
      <c r="D48" s="9">
        <v>307.172</v>
      </c>
      <c r="E48" s="10">
        <f t="shared" si="2"/>
        <v>100.38300653594771</v>
      </c>
    </row>
    <row r="49" spans="1:5" ht="37.5">
      <c r="A49" s="7" t="s">
        <v>137</v>
      </c>
      <c r="B49" s="8" t="s">
        <v>138</v>
      </c>
      <c r="C49" s="9">
        <f>C51</f>
        <v>3</v>
      </c>
      <c r="D49" s="9">
        <f>D51</f>
        <v>3</v>
      </c>
      <c r="E49" s="10">
        <f t="shared" si="2"/>
        <v>100</v>
      </c>
    </row>
    <row r="50" spans="1:5" ht="56.25">
      <c r="A50" s="7" t="s">
        <v>160</v>
      </c>
      <c r="B50" s="8" t="s">
        <v>161</v>
      </c>
      <c r="C50" s="9">
        <f>C51</f>
        <v>3</v>
      </c>
      <c r="D50" s="9">
        <f>D51</f>
        <v>3</v>
      </c>
      <c r="E50" s="10">
        <f t="shared" si="2"/>
        <v>100</v>
      </c>
    </row>
    <row r="51" spans="1:5" ht="56.25">
      <c r="A51" s="7" t="s">
        <v>162</v>
      </c>
      <c r="B51" s="8" t="s">
        <v>190</v>
      </c>
      <c r="C51" s="9">
        <v>3</v>
      </c>
      <c r="D51" s="9">
        <v>3</v>
      </c>
      <c r="E51" s="10">
        <f t="shared" si="2"/>
        <v>100</v>
      </c>
    </row>
    <row r="52" spans="1:5" ht="18.75">
      <c r="A52" s="7" t="s">
        <v>74</v>
      </c>
      <c r="B52" s="8" t="s">
        <v>102</v>
      </c>
      <c r="C52" s="9">
        <f>C53++C65++C73+C68</f>
        <v>3929.116</v>
      </c>
      <c r="D52" s="9">
        <f>D53++D65++D73+D68</f>
        <v>3929.416</v>
      </c>
      <c r="E52" s="10">
        <f t="shared" si="0"/>
        <v>100.00763530524424</v>
      </c>
    </row>
    <row r="53" spans="1:5" ht="56.25">
      <c r="A53" s="7" t="s">
        <v>75</v>
      </c>
      <c r="B53" s="8" t="s">
        <v>103</v>
      </c>
      <c r="C53" s="9">
        <f>C54+C59+C62+C64</f>
        <v>3924.8</v>
      </c>
      <c r="D53" s="9">
        <f>D54+D59+D62+D64</f>
        <v>3924.8</v>
      </c>
      <c r="E53" s="10">
        <f t="shared" si="0"/>
        <v>100</v>
      </c>
    </row>
    <row r="54" spans="1:5" ht="37.5">
      <c r="A54" s="7" t="s">
        <v>76</v>
      </c>
      <c r="B54" s="8" t="s">
        <v>250</v>
      </c>
      <c r="C54" s="9">
        <f>C56</f>
        <v>1034.1</v>
      </c>
      <c r="D54" s="9">
        <f>D56</f>
        <v>1034.1</v>
      </c>
      <c r="E54" s="10">
        <f t="shared" si="0"/>
        <v>100</v>
      </c>
    </row>
    <row r="55" spans="1:5" ht="37.5">
      <c r="A55" s="7" t="s">
        <v>77</v>
      </c>
      <c r="B55" s="8" t="s">
        <v>252</v>
      </c>
      <c r="C55" s="9">
        <f>C56</f>
        <v>1034.1</v>
      </c>
      <c r="D55" s="9">
        <f>D56</f>
        <v>1034.1</v>
      </c>
      <c r="E55" s="10">
        <f t="shared" si="0"/>
        <v>100</v>
      </c>
    </row>
    <row r="56" spans="1:5" ht="37.5">
      <c r="A56" s="7" t="s">
        <v>78</v>
      </c>
      <c r="B56" s="8" t="s">
        <v>247</v>
      </c>
      <c r="C56" s="9">
        <v>1034.1</v>
      </c>
      <c r="D56" s="9">
        <v>1034.1</v>
      </c>
      <c r="E56" s="10">
        <f t="shared" si="0"/>
        <v>100</v>
      </c>
    </row>
    <row r="57" spans="1:5" ht="56.25">
      <c r="A57" s="7" t="s">
        <v>79</v>
      </c>
      <c r="B57" s="8" t="s">
        <v>104</v>
      </c>
      <c r="C57" s="9">
        <f>C58</f>
        <v>2806.5</v>
      </c>
      <c r="D57" s="9">
        <f>D58</f>
        <v>2806.5</v>
      </c>
      <c r="E57" s="10">
        <f t="shared" si="0"/>
        <v>100</v>
      </c>
    </row>
    <row r="58" spans="1:5" ht="18.75">
      <c r="A58" s="7" t="s">
        <v>80</v>
      </c>
      <c r="B58" s="8" t="s">
        <v>211</v>
      </c>
      <c r="C58" s="9">
        <f>C59</f>
        <v>2806.5</v>
      </c>
      <c r="D58" s="9">
        <f>D59</f>
        <v>2806.5</v>
      </c>
      <c r="E58" s="10">
        <f t="shared" si="0"/>
        <v>100</v>
      </c>
    </row>
    <row r="59" spans="1:5" ht="18.75">
      <c r="A59" s="7" t="s">
        <v>81</v>
      </c>
      <c r="B59" s="8" t="s">
        <v>212</v>
      </c>
      <c r="C59" s="9">
        <v>2806.5</v>
      </c>
      <c r="D59" s="9">
        <v>2806.5</v>
      </c>
      <c r="E59" s="10">
        <f t="shared" si="0"/>
        <v>100</v>
      </c>
    </row>
    <row r="60" spans="1:5" ht="37.5">
      <c r="A60" s="7" t="s">
        <v>82</v>
      </c>
      <c r="B60" s="8" t="s">
        <v>105</v>
      </c>
      <c r="C60" s="9">
        <f>C62+C64</f>
        <v>84.2</v>
      </c>
      <c r="D60" s="9">
        <f>D62+D64</f>
        <v>84.2</v>
      </c>
      <c r="E60" s="10">
        <f t="shared" si="0"/>
        <v>100</v>
      </c>
    </row>
    <row r="61" spans="1:5" ht="56.25">
      <c r="A61" s="7" t="s">
        <v>83</v>
      </c>
      <c r="B61" s="8" t="s">
        <v>200</v>
      </c>
      <c r="C61" s="9">
        <f>C62</f>
        <v>80.4</v>
      </c>
      <c r="D61" s="9">
        <f>D62</f>
        <v>80.4</v>
      </c>
      <c r="E61" s="10">
        <f t="shared" si="0"/>
        <v>100</v>
      </c>
    </row>
    <row r="62" spans="1:5" ht="75">
      <c r="A62" s="7" t="s">
        <v>84</v>
      </c>
      <c r="B62" s="8" t="s">
        <v>201</v>
      </c>
      <c r="C62" s="9">
        <v>80.4</v>
      </c>
      <c r="D62" s="9">
        <v>80.4</v>
      </c>
      <c r="E62" s="10">
        <f t="shared" si="0"/>
        <v>100</v>
      </c>
    </row>
    <row r="63" spans="1:5" ht="56.25">
      <c r="A63" s="7" t="s">
        <v>85</v>
      </c>
      <c r="B63" s="8" t="s">
        <v>246</v>
      </c>
      <c r="C63" s="9">
        <f>C64</f>
        <v>3.8</v>
      </c>
      <c r="D63" s="9">
        <f>D64</f>
        <v>3.8</v>
      </c>
      <c r="E63" s="10">
        <f t="shared" si="0"/>
        <v>100</v>
      </c>
    </row>
    <row r="64" spans="1:5" ht="56.25">
      <c r="A64" s="7" t="s">
        <v>86</v>
      </c>
      <c r="B64" s="8" t="s">
        <v>245</v>
      </c>
      <c r="C64" s="9">
        <v>3.8</v>
      </c>
      <c r="D64" s="9">
        <v>3.8</v>
      </c>
      <c r="E64" s="10">
        <f t="shared" si="0"/>
        <v>100</v>
      </c>
    </row>
    <row r="65" spans="1:5" ht="37.5">
      <c r="A65" s="7" t="s">
        <v>87</v>
      </c>
      <c r="B65" s="8" t="s">
        <v>106</v>
      </c>
      <c r="C65" s="9">
        <f>C66</f>
        <v>6</v>
      </c>
      <c r="D65" s="9">
        <f>D66</f>
        <v>6.3</v>
      </c>
      <c r="E65" s="10">
        <f t="shared" si="0"/>
        <v>105</v>
      </c>
    </row>
    <row r="66" spans="1:5" ht="37.5">
      <c r="A66" s="7" t="s">
        <v>88</v>
      </c>
      <c r="B66" s="8" t="s">
        <v>186</v>
      </c>
      <c r="C66" s="9">
        <f>C67</f>
        <v>6</v>
      </c>
      <c r="D66" s="9">
        <f>D67</f>
        <v>6.3</v>
      </c>
      <c r="E66" s="10">
        <f>D66/C66*100</f>
        <v>105</v>
      </c>
    </row>
    <row r="67" spans="1:5" ht="37.5">
      <c r="A67" s="7" t="s">
        <v>88</v>
      </c>
      <c r="B67" s="8" t="s">
        <v>191</v>
      </c>
      <c r="C67" s="9">
        <v>6</v>
      </c>
      <c r="D67" s="9">
        <v>6.3</v>
      </c>
      <c r="E67" s="10">
        <f t="shared" si="0"/>
        <v>105</v>
      </c>
    </row>
    <row r="68" spans="1:5" ht="159.75" customHeight="1">
      <c r="A68" s="7" t="s">
        <v>139</v>
      </c>
      <c r="B68" s="8" t="s">
        <v>141</v>
      </c>
      <c r="C68" s="9">
        <f aca="true" t="shared" si="4" ref="C68:D70">C69</f>
        <v>3.1</v>
      </c>
      <c r="D68" s="9">
        <f t="shared" si="4"/>
        <v>3.1</v>
      </c>
      <c r="E68" s="10">
        <f t="shared" si="0"/>
        <v>100</v>
      </c>
    </row>
    <row r="69" spans="1:5" ht="90" customHeight="1">
      <c r="A69" s="11" t="s">
        <v>140</v>
      </c>
      <c r="B69" s="8" t="s">
        <v>142</v>
      </c>
      <c r="C69" s="12">
        <f t="shared" si="4"/>
        <v>3.1</v>
      </c>
      <c r="D69" s="12">
        <f t="shared" si="4"/>
        <v>3.1</v>
      </c>
      <c r="E69" s="10">
        <f t="shared" si="0"/>
        <v>100</v>
      </c>
    </row>
    <row r="70" spans="1:5" ht="94.5" customHeight="1">
      <c r="A70" s="11" t="s">
        <v>143</v>
      </c>
      <c r="B70" s="8" t="s">
        <v>261</v>
      </c>
      <c r="C70" s="10">
        <f t="shared" si="4"/>
        <v>3.1</v>
      </c>
      <c r="D70" s="10">
        <f t="shared" si="4"/>
        <v>3.1</v>
      </c>
      <c r="E70" s="10">
        <f t="shared" si="0"/>
        <v>100</v>
      </c>
    </row>
    <row r="71" spans="1:5" ht="93.75">
      <c r="A71" s="11" t="s">
        <v>144</v>
      </c>
      <c r="B71" s="8" t="s">
        <v>262</v>
      </c>
      <c r="C71" s="9">
        <v>3.1</v>
      </c>
      <c r="D71" s="9">
        <v>3.1</v>
      </c>
      <c r="E71" s="10">
        <f t="shared" si="0"/>
        <v>100</v>
      </c>
    </row>
    <row r="72" spans="1:5" ht="75">
      <c r="A72" s="11" t="s">
        <v>213</v>
      </c>
      <c r="B72" s="8" t="s">
        <v>220</v>
      </c>
      <c r="C72" s="9">
        <f>C73</f>
        <v>-4.784</v>
      </c>
      <c r="D72" s="9">
        <f>D73</f>
        <v>-4.784</v>
      </c>
      <c r="E72" s="10">
        <f t="shared" si="0"/>
        <v>100</v>
      </c>
    </row>
    <row r="73" spans="1:5" ht="75">
      <c r="A73" s="11" t="s">
        <v>214</v>
      </c>
      <c r="B73" s="8" t="s">
        <v>221</v>
      </c>
      <c r="C73" s="9">
        <f>C74</f>
        <v>-4.784</v>
      </c>
      <c r="D73" s="9">
        <f>D74</f>
        <v>-4.784</v>
      </c>
      <c r="E73" s="10">
        <f t="shared" si="0"/>
        <v>100</v>
      </c>
    </row>
    <row r="74" spans="1:5" ht="93.75">
      <c r="A74" s="11" t="s">
        <v>215</v>
      </c>
      <c r="B74" s="8" t="s">
        <v>222</v>
      </c>
      <c r="C74" s="9">
        <v>-4.784</v>
      </c>
      <c r="D74" s="9">
        <v>-4.784</v>
      </c>
      <c r="E74" s="10">
        <f t="shared" si="0"/>
        <v>100</v>
      </c>
    </row>
    <row r="75" spans="1:5" ht="18.75">
      <c r="A75" s="1" t="s">
        <v>254</v>
      </c>
      <c r="B75" s="13"/>
      <c r="C75" s="14"/>
      <c r="D75" s="6"/>
      <c r="E75" s="15"/>
    </row>
    <row r="76" spans="2:5" ht="18.75">
      <c r="B76" s="4"/>
      <c r="C76" s="6"/>
      <c r="D76" s="6"/>
      <c r="E76" s="6"/>
    </row>
    <row r="77" spans="1:5" ht="37.5">
      <c r="A77" s="16" t="s">
        <v>134</v>
      </c>
      <c r="B77" s="17"/>
      <c r="C77" s="18"/>
      <c r="D77" s="49" t="s">
        <v>5</v>
      </c>
      <c r="E77" s="49"/>
    </row>
    <row r="78" spans="1:3" ht="18.75">
      <c r="A78" s="16"/>
      <c r="B78" s="17"/>
      <c r="C78" s="18"/>
    </row>
    <row r="79" spans="2:5" ht="18.75">
      <c r="B79" s="4"/>
      <c r="C79" s="6"/>
      <c r="D79" s="6"/>
      <c r="E79" s="6"/>
    </row>
    <row r="80" spans="2:5" ht="18.75">
      <c r="B80" s="4"/>
      <c r="C80" s="6"/>
      <c r="D80" s="6"/>
      <c r="E80" s="6"/>
    </row>
    <row r="81" spans="2:5" ht="18.75">
      <c r="B81" s="4"/>
      <c r="C81" s="6"/>
      <c r="D81" s="6"/>
      <c r="E81" s="6"/>
    </row>
    <row r="82" spans="2:5" ht="18.75">
      <c r="B82" s="4"/>
      <c r="C82" s="6"/>
      <c r="D82" s="6"/>
      <c r="E82" s="6"/>
    </row>
    <row r="83" spans="2:5" ht="18.75">
      <c r="B83" s="4"/>
      <c r="C83" s="6"/>
      <c r="D83" s="6"/>
      <c r="E83" s="6"/>
    </row>
    <row r="84" spans="2:5" ht="18.75">
      <c r="B84" s="4"/>
      <c r="C84" s="6"/>
      <c r="D84" s="6"/>
      <c r="E84" s="6"/>
    </row>
    <row r="85" spans="2:5" ht="18.75">
      <c r="B85" s="4"/>
      <c r="C85" s="6"/>
      <c r="D85" s="6"/>
      <c r="E85" s="6"/>
    </row>
    <row r="86" spans="2:5" ht="18.75">
      <c r="B86" s="4"/>
      <c r="C86" s="6"/>
      <c r="D86" s="6"/>
      <c r="E86" s="6"/>
    </row>
    <row r="87" spans="2:5" ht="18.75">
      <c r="B87" s="4"/>
      <c r="C87" s="6"/>
      <c r="D87" s="6"/>
      <c r="E87" s="6"/>
    </row>
  </sheetData>
  <sheetProtection/>
  <mergeCells count="15">
    <mergeCell ref="A14:A15"/>
    <mergeCell ref="B14:B15"/>
    <mergeCell ref="C14:C15"/>
    <mergeCell ref="D14:D15"/>
    <mergeCell ref="B6:E6"/>
    <mergeCell ref="B8:E8"/>
    <mergeCell ref="B9:E9"/>
    <mergeCell ref="A12:E12"/>
    <mergeCell ref="E14:E15"/>
    <mergeCell ref="B1:E1"/>
    <mergeCell ref="B2:E2"/>
    <mergeCell ref="B3:E3"/>
    <mergeCell ref="B4:E4"/>
    <mergeCell ref="B7:E7"/>
    <mergeCell ref="D77:E7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view="pageBreakPreview" zoomScale="60" zoomScaleNormal="75" zoomScalePageLayoutView="0" workbookViewId="0" topLeftCell="A16">
      <selection activeCell="C21" sqref="C21"/>
    </sheetView>
  </sheetViews>
  <sheetFormatPr defaultColWidth="9.140625" defaultRowHeight="15"/>
  <cols>
    <col min="1" max="1" width="63.421875" style="1" customWidth="1"/>
    <col min="2" max="2" width="12.7109375" style="1" customWidth="1"/>
    <col min="3" max="3" width="33.421875" style="1" customWidth="1"/>
    <col min="4" max="4" width="14.421875" style="1" customWidth="1"/>
    <col min="5" max="5" width="12.7109375" style="19" customWidth="1"/>
    <col min="6" max="6" width="11.28125" style="2" customWidth="1"/>
    <col min="7" max="16384" width="9.140625" style="2" customWidth="1"/>
  </cols>
  <sheetData>
    <row r="1" spans="3:5" ht="18.75">
      <c r="C1" s="57" t="s">
        <v>107</v>
      </c>
      <c r="D1" s="57"/>
      <c r="E1" s="57"/>
    </row>
    <row r="2" spans="3:5" ht="18.75">
      <c r="C2" s="57" t="s">
        <v>6</v>
      </c>
      <c r="D2" s="57"/>
      <c r="E2" s="57"/>
    </row>
    <row r="3" spans="3:5" ht="18.75">
      <c r="C3" s="57" t="s">
        <v>7</v>
      </c>
      <c r="D3" s="57"/>
      <c r="E3" s="57"/>
    </row>
    <row r="4" spans="3:5" ht="18.75">
      <c r="C4" s="57" t="s">
        <v>260</v>
      </c>
      <c r="D4" s="57"/>
      <c r="E4" s="57"/>
    </row>
    <row r="6" spans="3:5" ht="18.75">
      <c r="C6" s="57" t="s">
        <v>257</v>
      </c>
      <c r="D6" s="57"/>
      <c r="E6" s="57"/>
    </row>
    <row r="7" spans="3:5" ht="18.75">
      <c r="C7" s="57" t="s">
        <v>6</v>
      </c>
      <c r="D7" s="57"/>
      <c r="E7" s="57"/>
    </row>
    <row r="8" spans="2:5" ht="16.5" customHeight="1">
      <c r="B8" s="20"/>
      <c r="C8" s="57" t="s">
        <v>7</v>
      </c>
      <c r="D8" s="57"/>
      <c r="E8" s="57"/>
    </row>
    <row r="9" spans="3:5" ht="18.75">
      <c r="C9" s="57" t="s">
        <v>255</v>
      </c>
      <c r="D9" s="57"/>
      <c r="E9" s="57"/>
    </row>
    <row r="10" spans="3:5" ht="18.75">
      <c r="C10" s="4"/>
      <c r="D10" s="4"/>
      <c r="E10" s="5"/>
    </row>
    <row r="11" spans="3:5" ht="18.75">
      <c r="C11" s="4"/>
      <c r="D11" s="4"/>
      <c r="E11" s="5"/>
    </row>
    <row r="12" spans="1:5" ht="40.5" customHeight="1">
      <c r="A12" s="56" t="s">
        <v>202</v>
      </c>
      <c r="B12" s="56"/>
      <c r="C12" s="56"/>
      <c r="D12" s="56"/>
      <c r="E12" s="56"/>
    </row>
    <row r="13" spans="3:5" ht="18.75">
      <c r="C13" s="4"/>
      <c r="D13" s="4"/>
      <c r="E13" s="6" t="s">
        <v>110</v>
      </c>
    </row>
    <row r="14" spans="1:6" ht="15.75">
      <c r="A14" s="59" t="s">
        <v>56</v>
      </c>
      <c r="B14" s="63" t="s">
        <v>57</v>
      </c>
      <c r="C14" s="63"/>
      <c r="D14" s="54" t="s">
        <v>58</v>
      </c>
      <c r="E14" s="61" t="s">
        <v>203</v>
      </c>
      <c r="F14" s="54" t="s">
        <v>59</v>
      </c>
    </row>
    <row r="15" spans="1:6" ht="76.5" customHeight="1">
      <c r="A15" s="60"/>
      <c r="B15" s="21" t="s">
        <v>108</v>
      </c>
      <c r="C15" s="22" t="s">
        <v>109</v>
      </c>
      <c r="D15" s="55"/>
      <c r="E15" s="62"/>
      <c r="F15" s="55"/>
    </row>
    <row r="16" spans="1:6" ht="18.75">
      <c r="A16" s="23" t="s">
        <v>60</v>
      </c>
      <c r="B16" s="24"/>
      <c r="C16" s="25"/>
      <c r="D16" s="9">
        <f>D17+D52</f>
        <v>15154.916000000001</v>
      </c>
      <c r="E16" s="9">
        <f>E17+E52</f>
        <v>16312.078000000001</v>
      </c>
      <c r="F16" s="10">
        <f>E16/D16*100</f>
        <v>107.63555535378751</v>
      </c>
    </row>
    <row r="17" spans="1:6" ht="30" customHeight="1">
      <c r="A17" s="23" t="s">
        <v>61</v>
      </c>
      <c r="B17" s="24"/>
      <c r="C17" s="25" t="s">
        <v>111</v>
      </c>
      <c r="D17" s="9">
        <f>D18+D41+D33+D30+D49+D24+D45</f>
        <v>11225.800000000001</v>
      </c>
      <c r="E17" s="9">
        <f>E18+E41+E33+E30+E49+E24+E45</f>
        <v>12382.662</v>
      </c>
      <c r="F17" s="9">
        <f>F18+F41+F33+F30+F49+F24</f>
        <v>624.8285482392154</v>
      </c>
    </row>
    <row r="18" spans="1:6" ht="31.5" customHeight="1">
      <c r="A18" s="23" t="s">
        <v>62</v>
      </c>
      <c r="B18" s="24"/>
      <c r="C18" s="25" t="s">
        <v>112</v>
      </c>
      <c r="D18" s="9">
        <f>D19</f>
        <v>657.7</v>
      </c>
      <c r="E18" s="9">
        <f>E19</f>
        <v>623.8489999999999</v>
      </c>
      <c r="F18" s="10">
        <f aca="true" t="shared" si="0" ref="F18:F74">E18/D18*100</f>
        <v>94.85312452485934</v>
      </c>
    </row>
    <row r="19" spans="1:6" ht="31.5" customHeight="1">
      <c r="A19" s="26" t="s">
        <v>63</v>
      </c>
      <c r="B19" s="24">
        <v>182</v>
      </c>
      <c r="C19" s="25" t="s">
        <v>113</v>
      </c>
      <c r="D19" s="9">
        <f>D20+D22+D21+D23</f>
        <v>657.7</v>
      </c>
      <c r="E19" s="9">
        <f>E20+E22+E21+E23</f>
        <v>623.8489999999999</v>
      </c>
      <c r="F19" s="10">
        <f t="shared" si="0"/>
        <v>94.85312452485934</v>
      </c>
    </row>
    <row r="20" spans="1:6" ht="112.5">
      <c r="A20" s="7" t="s">
        <v>151</v>
      </c>
      <c r="B20" s="24">
        <v>182</v>
      </c>
      <c r="C20" s="25" t="s">
        <v>114</v>
      </c>
      <c r="D20" s="9">
        <v>657.7</v>
      </c>
      <c r="E20" s="9">
        <v>621.9</v>
      </c>
      <c r="F20" s="10">
        <f t="shared" si="0"/>
        <v>94.5567888094876</v>
      </c>
    </row>
    <row r="21" spans="1:6" ht="192" customHeight="1">
      <c r="A21" s="7" t="str">
        <f>1!A21</f>
        <v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соответсвии со статьей 227.1 Нологового Кодекса Российской Федерации</v>
      </c>
      <c r="B21" s="24">
        <v>182</v>
      </c>
      <c r="C21" s="25" t="s">
        <v>198</v>
      </c>
      <c r="D21" s="9">
        <v>0</v>
      </c>
      <c r="E21" s="9">
        <v>0.03</v>
      </c>
      <c r="F21" s="10"/>
    </row>
    <row r="22" spans="1:6" ht="75">
      <c r="A22" s="7" t="s">
        <v>133</v>
      </c>
      <c r="B22" s="24">
        <v>182</v>
      </c>
      <c r="C22" s="25" t="s">
        <v>115</v>
      </c>
      <c r="D22" s="9">
        <v>0</v>
      </c>
      <c r="E22" s="9">
        <v>1.819</v>
      </c>
      <c r="F22" s="10"/>
    </row>
    <row r="23" spans="1:6" ht="177.75" customHeight="1">
      <c r="A23" s="7" t="str">
        <f>1!A23</f>
        <v>Налог на доходы физических лиц в виде фиксированных авансовых платеежей с доходов,полученных физическими лицами,являющимися иностранными гражданами,осуществляющими трудовую деятельность по найму на основании патента в соответствии со статьей 227.1 Нологового Кодекса Российской Федерации</v>
      </c>
      <c r="B23" s="24">
        <v>182</v>
      </c>
      <c r="C23" s="25" t="s">
        <v>199</v>
      </c>
      <c r="D23" s="9">
        <v>0</v>
      </c>
      <c r="E23" s="9">
        <v>0.1</v>
      </c>
      <c r="F23" s="10"/>
    </row>
    <row r="24" spans="1:6" ht="56.25">
      <c r="A24" s="7" t="s">
        <v>152</v>
      </c>
      <c r="B24" s="24">
        <v>100</v>
      </c>
      <c r="C24" s="25" t="s">
        <v>163</v>
      </c>
      <c r="D24" s="9">
        <f>D25</f>
        <v>2319.1</v>
      </c>
      <c r="E24" s="9">
        <f>E25</f>
        <v>2735.659</v>
      </c>
      <c r="F24" s="10">
        <f>E24/D24*100</f>
        <v>117.96209736535725</v>
      </c>
    </row>
    <row r="25" spans="1:6" ht="56.25">
      <c r="A25" s="7" t="s">
        <v>154</v>
      </c>
      <c r="B25" s="24">
        <v>100</v>
      </c>
      <c r="C25" s="25" t="s">
        <v>163</v>
      </c>
      <c r="D25" s="9">
        <f>D26+D27+D28+D29</f>
        <v>2319.1</v>
      </c>
      <c r="E25" s="9">
        <f>E26+E27+E28+E29</f>
        <v>2735.659</v>
      </c>
      <c r="F25" s="10">
        <f>E25/D25*100</f>
        <v>117.96209736535725</v>
      </c>
    </row>
    <row r="26" spans="1:6" ht="112.5">
      <c r="A26" s="7" t="s">
        <v>156</v>
      </c>
      <c r="B26" s="24">
        <v>100</v>
      </c>
      <c r="C26" s="25" t="s">
        <v>164</v>
      </c>
      <c r="D26" s="9">
        <v>880.6</v>
      </c>
      <c r="E26" s="9">
        <v>1218.921</v>
      </c>
      <c r="F26" s="10">
        <f>E26/D26*100</f>
        <v>138.41937315466728</v>
      </c>
    </row>
    <row r="27" spans="1:6" ht="131.25">
      <c r="A27" s="7" t="s">
        <v>157</v>
      </c>
      <c r="B27" s="24">
        <v>100</v>
      </c>
      <c r="C27" s="25" t="s">
        <v>165</v>
      </c>
      <c r="D27" s="9">
        <v>8.9</v>
      </c>
      <c r="E27" s="9">
        <v>11.738</v>
      </c>
      <c r="F27" s="10">
        <f>E27/D27*100</f>
        <v>131.88764044943818</v>
      </c>
    </row>
    <row r="28" spans="1:6" ht="112.5">
      <c r="A28" s="7" t="s">
        <v>158</v>
      </c>
      <c r="B28" s="24">
        <v>100</v>
      </c>
      <c r="C28" s="25" t="s">
        <v>166</v>
      </c>
      <c r="D28" s="9">
        <v>1429.6</v>
      </c>
      <c r="E28" s="9">
        <v>1778.1</v>
      </c>
      <c r="F28" s="10">
        <f>E28/D28*100</f>
        <v>124.37744823726918</v>
      </c>
    </row>
    <row r="29" spans="1:6" ht="112.5">
      <c r="A29" s="7" t="s">
        <v>159</v>
      </c>
      <c r="B29" s="24">
        <v>100</v>
      </c>
      <c r="C29" s="25" t="s">
        <v>167</v>
      </c>
      <c r="D29" s="9">
        <v>0</v>
      </c>
      <c r="E29" s="9">
        <v>-273.1</v>
      </c>
      <c r="F29" s="10"/>
    </row>
    <row r="30" spans="1:6" ht="18.75">
      <c r="A30" s="23" t="s">
        <v>64</v>
      </c>
      <c r="B30" s="24">
        <v>182</v>
      </c>
      <c r="C30" s="25" t="s">
        <v>116</v>
      </c>
      <c r="D30" s="9">
        <f>D31</f>
        <v>49</v>
      </c>
      <c r="E30" s="9">
        <f>E31</f>
        <v>49.099</v>
      </c>
      <c r="F30" s="10">
        <f t="shared" si="0"/>
        <v>100.20204081632653</v>
      </c>
    </row>
    <row r="31" spans="1:6" ht="18.75">
      <c r="A31" s="23" t="s">
        <v>65</v>
      </c>
      <c r="B31" s="24">
        <v>182</v>
      </c>
      <c r="C31" s="25" t="s">
        <v>117</v>
      </c>
      <c r="D31" s="9">
        <f>D32</f>
        <v>49</v>
      </c>
      <c r="E31" s="9">
        <f>E32</f>
        <v>49.099</v>
      </c>
      <c r="F31" s="10">
        <f t="shared" si="0"/>
        <v>100.20204081632653</v>
      </c>
    </row>
    <row r="32" spans="1:6" ht="18.75">
      <c r="A32" s="23" t="s">
        <v>65</v>
      </c>
      <c r="B32" s="24">
        <v>182</v>
      </c>
      <c r="C32" s="25" t="s">
        <v>118</v>
      </c>
      <c r="D32" s="9">
        <v>49</v>
      </c>
      <c r="E32" s="9">
        <v>49.099</v>
      </c>
      <c r="F32" s="10">
        <f t="shared" si="0"/>
        <v>100.20204081632653</v>
      </c>
    </row>
    <row r="33" spans="1:6" ht="18.75">
      <c r="A33" s="23" t="s">
        <v>66</v>
      </c>
      <c r="B33" s="24">
        <v>182</v>
      </c>
      <c r="C33" s="25" t="s">
        <v>119</v>
      </c>
      <c r="D33" s="9">
        <f>D34+D36</f>
        <v>7866</v>
      </c>
      <c r="E33" s="9">
        <f>E34+E36</f>
        <v>8638.385</v>
      </c>
      <c r="F33" s="10">
        <f t="shared" si="0"/>
        <v>109.81928553267227</v>
      </c>
    </row>
    <row r="34" spans="1:6" ht="18.75">
      <c r="A34" s="23" t="s">
        <v>67</v>
      </c>
      <c r="B34" s="24">
        <v>182</v>
      </c>
      <c r="C34" s="25" t="s">
        <v>120</v>
      </c>
      <c r="D34" s="9">
        <f>D35</f>
        <v>1296</v>
      </c>
      <c r="E34" s="9">
        <f>E35</f>
        <v>1357.999</v>
      </c>
      <c r="F34" s="10">
        <f t="shared" si="0"/>
        <v>104.78387345679012</v>
      </c>
    </row>
    <row r="35" spans="1:6" ht="47.25">
      <c r="A35" s="23" t="s">
        <v>68</v>
      </c>
      <c r="B35" s="24">
        <v>182</v>
      </c>
      <c r="C35" s="25" t="s">
        <v>121</v>
      </c>
      <c r="D35" s="9">
        <v>1296</v>
      </c>
      <c r="E35" s="9">
        <v>1357.999</v>
      </c>
      <c r="F35" s="10">
        <f t="shared" si="0"/>
        <v>104.78387345679012</v>
      </c>
    </row>
    <row r="36" spans="1:6" ht="18.75">
      <c r="A36" s="23" t="s">
        <v>69</v>
      </c>
      <c r="B36" s="24">
        <v>182</v>
      </c>
      <c r="C36" s="25" t="s">
        <v>122</v>
      </c>
      <c r="D36" s="9">
        <f>D38+D40</f>
        <v>6570</v>
      </c>
      <c r="E36" s="9">
        <f>E38+E40</f>
        <v>7280.386</v>
      </c>
      <c r="F36" s="10">
        <f t="shared" si="0"/>
        <v>110.81257229832573</v>
      </c>
    </row>
    <row r="37" spans="1:6" ht="18.75">
      <c r="A37" s="27" t="s">
        <v>174</v>
      </c>
      <c r="B37" s="24">
        <v>182</v>
      </c>
      <c r="C37" s="25" t="s">
        <v>224</v>
      </c>
      <c r="D37" s="9">
        <f>D38</f>
        <v>3800</v>
      </c>
      <c r="E37" s="9">
        <f>E38</f>
        <v>4480.736</v>
      </c>
      <c r="F37" s="10">
        <f t="shared" si="0"/>
        <v>117.9141052631579</v>
      </c>
    </row>
    <row r="38" spans="1:6" ht="31.5">
      <c r="A38" s="27" t="s">
        <v>173</v>
      </c>
      <c r="B38" s="24">
        <v>182</v>
      </c>
      <c r="C38" s="25" t="s">
        <v>223</v>
      </c>
      <c r="D38" s="9">
        <v>3800</v>
      </c>
      <c r="E38" s="9">
        <v>4480.736</v>
      </c>
      <c r="F38" s="10">
        <f t="shared" si="0"/>
        <v>117.9141052631579</v>
      </c>
    </row>
    <row r="39" spans="1:6" ht="18.75">
      <c r="A39" s="27" t="s">
        <v>171</v>
      </c>
      <c r="B39" s="24">
        <v>182</v>
      </c>
      <c r="C39" s="25" t="s">
        <v>225</v>
      </c>
      <c r="D39" s="9">
        <f>D40</f>
        <v>2770</v>
      </c>
      <c r="E39" s="9">
        <f>E40</f>
        <v>2799.65</v>
      </c>
      <c r="F39" s="10">
        <f t="shared" si="0"/>
        <v>101.07039711191337</v>
      </c>
    </row>
    <row r="40" spans="1:6" ht="31.5">
      <c r="A40" s="27" t="s">
        <v>170</v>
      </c>
      <c r="B40" s="24">
        <v>182</v>
      </c>
      <c r="C40" s="25" t="s">
        <v>226</v>
      </c>
      <c r="D40" s="9">
        <v>2770</v>
      </c>
      <c r="E40" s="9">
        <v>2799.65</v>
      </c>
      <c r="F40" s="10">
        <f t="shared" si="0"/>
        <v>101.07039711191337</v>
      </c>
    </row>
    <row r="41" spans="1:6" ht="47.25">
      <c r="A41" s="23" t="s">
        <v>70</v>
      </c>
      <c r="B41" s="25" t="s">
        <v>192</v>
      </c>
      <c r="C41" s="25" t="s">
        <v>123</v>
      </c>
      <c r="D41" s="9">
        <f>D42</f>
        <v>25</v>
      </c>
      <c r="E41" s="9">
        <f>E42</f>
        <v>25.498</v>
      </c>
      <c r="F41" s="10">
        <f t="shared" si="0"/>
        <v>101.99199999999999</v>
      </c>
    </row>
    <row r="42" spans="1:6" ht="94.5">
      <c r="A42" s="23" t="s">
        <v>71</v>
      </c>
      <c r="B42" s="24">
        <v>992</v>
      </c>
      <c r="C42" s="25" t="s">
        <v>124</v>
      </c>
      <c r="D42" s="9">
        <f>D44</f>
        <v>25</v>
      </c>
      <c r="E42" s="9">
        <f>E44</f>
        <v>25.498</v>
      </c>
      <c r="F42" s="10">
        <f t="shared" si="0"/>
        <v>101.99199999999999</v>
      </c>
    </row>
    <row r="43" spans="1:6" ht="84.75" customHeight="1">
      <c r="A43" s="23" t="s">
        <v>72</v>
      </c>
      <c r="B43" s="24">
        <v>992</v>
      </c>
      <c r="C43" s="25" t="s">
        <v>125</v>
      </c>
      <c r="D43" s="9">
        <f>D44</f>
        <v>25</v>
      </c>
      <c r="E43" s="9">
        <f>E44</f>
        <v>25.498</v>
      </c>
      <c r="F43" s="10">
        <f t="shared" si="0"/>
        <v>101.99199999999999</v>
      </c>
    </row>
    <row r="44" spans="1:6" ht="63">
      <c r="A44" s="23" t="s">
        <v>73</v>
      </c>
      <c r="B44" s="24">
        <v>992</v>
      </c>
      <c r="C44" s="25" t="s">
        <v>126</v>
      </c>
      <c r="D44" s="9">
        <v>25</v>
      </c>
      <c r="E44" s="9">
        <v>25.498</v>
      </c>
      <c r="F44" s="10">
        <f t="shared" si="0"/>
        <v>101.99199999999999</v>
      </c>
    </row>
    <row r="45" spans="1:6" ht="31.5">
      <c r="A45" s="23" t="s">
        <v>207</v>
      </c>
      <c r="B45" s="24">
        <v>992</v>
      </c>
      <c r="C45" s="25" t="s">
        <v>227</v>
      </c>
      <c r="D45" s="9">
        <f aca="true" t="shared" si="1" ref="D45:E47">D46</f>
        <v>306</v>
      </c>
      <c r="E45" s="9">
        <f t="shared" si="1"/>
        <v>307.172</v>
      </c>
      <c r="F45" s="10">
        <f t="shared" si="0"/>
        <v>100.38300653594771</v>
      </c>
    </row>
    <row r="46" spans="1:6" ht="31.5">
      <c r="A46" s="23" t="s">
        <v>208</v>
      </c>
      <c r="B46" s="24">
        <v>992</v>
      </c>
      <c r="C46" s="25" t="s">
        <v>228</v>
      </c>
      <c r="D46" s="9">
        <f t="shared" si="1"/>
        <v>306</v>
      </c>
      <c r="E46" s="9">
        <f t="shared" si="1"/>
        <v>307.172</v>
      </c>
      <c r="F46" s="10">
        <f t="shared" si="0"/>
        <v>100.38300653594771</v>
      </c>
    </row>
    <row r="47" spans="1:6" ht="47.25">
      <c r="A47" s="23" t="s">
        <v>209</v>
      </c>
      <c r="B47" s="24">
        <v>992</v>
      </c>
      <c r="C47" s="25" t="s">
        <v>229</v>
      </c>
      <c r="D47" s="9">
        <f t="shared" si="1"/>
        <v>306</v>
      </c>
      <c r="E47" s="9">
        <f t="shared" si="1"/>
        <v>307.172</v>
      </c>
      <c r="F47" s="10">
        <f t="shared" si="0"/>
        <v>100.38300653594771</v>
      </c>
    </row>
    <row r="48" spans="1:6" ht="63">
      <c r="A48" s="23" t="s">
        <v>210</v>
      </c>
      <c r="B48" s="24">
        <v>992</v>
      </c>
      <c r="C48" s="25" t="s">
        <v>230</v>
      </c>
      <c r="D48" s="9">
        <v>306</v>
      </c>
      <c r="E48" s="9">
        <v>307.172</v>
      </c>
      <c r="F48" s="10">
        <f t="shared" si="0"/>
        <v>100.38300653594771</v>
      </c>
    </row>
    <row r="49" spans="1:6" ht="20.25" customHeight="1">
      <c r="A49" s="23" t="s">
        <v>137</v>
      </c>
      <c r="B49" s="24">
        <v>992</v>
      </c>
      <c r="C49" s="25" t="s">
        <v>145</v>
      </c>
      <c r="D49" s="9">
        <f>D51</f>
        <v>3</v>
      </c>
      <c r="E49" s="9">
        <f>E51</f>
        <v>3</v>
      </c>
      <c r="F49" s="9">
        <f>E49/D49*100</f>
        <v>100</v>
      </c>
    </row>
    <row r="50" spans="1:6" ht="34.5" customHeight="1">
      <c r="A50" s="27" t="s">
        <v>160</v>
      </c>
      <c r="B50" s="24">
        <v>992</v>
      </c>
      <c r="C50" s="25" t="s">
        <v>231</v>
      </c>
      <c r="D50" s="9">
        <f>D51</f>
        <v>3</v>
      </c>
      <c r="E50" s="9">
        <f>E51</f>
        <v>3</v>
      </c>
      <c r="F50" s="10">
        <f>E50/D50*100</f>
        <v>100</v>
      </c>
    </row>
    <row r="51" spans="1:6" ht="41.25" customHeight="1">
      <c r="A51" s="27" t="s">
        <v>162</v>
      </c>
      <c r="B51" s="24">
        <v>992</v>
      </c>
      <c r="C51" s="25" t="s">
        <v>232</v>
      </c>
      <c r="D51" s="9">
        <v>3</v>
      </c>
      <c r="E51" s="9">
        <v>3</v>
      </c>
      <c r="F51" s="10">
        <f>E51/D51*100</f>
        <v>100</v>
      </c>
    </row>
    <row r="52" spans="1:6" ht="18.75">
      <c r="A52" s="23" t="s">
        <v>74</v>
      </c>
      <c r="B52" s="24">
        <v>992</v>
      </c>
      <c r="C52" s="25" t="s">
        <v>127</v>
      </c>
      <c r="D52" s="9">
        <f>D53+D65+D68+D72</f>
        <v>3929.1159999999995</v>
      </c>
      <c r="E52" s="9">
        <f>E53+E65+E68+E72</f>
        <v>3929.416</v>
      </c>
      <c r="F52" s="10">
        <f t="shared" si="0"/>
        <v>100.00763530524426</v>
      </c>
    </row>
    <row r="53" spans="1:6" ht="47.25">
      <c r="A53" s="23" t="s">
        <v>75</v>
      </c>
      <c r="B53" s="24">
        <v>992</v>
      </c>
      <c r="C53" s="25" t="s">
        <v>128</v>
      </c>
      <c r="D53" s="9">
        <f>D54+D58+D60</f>
        <v>3924.7999999999997</v>
      </c>
      <c r="E53" s="9">
        <f>E54+E59+E62+E64</f>
        <v>3924.8</v>
      </c>
      <c r="F53" s="10">
        <f t="shared" si="0"/>
        <v>100.00000000000003</v>
      </c>
    </row>
    <row r="54" spans="1:6" ht="31.5">
      <c r="A54" s="23" t="s">
        <v>76</v>
      </c>
      <c r="B54" s="24">
        <v>992</v>
      </c>
      <c r="C54" s="25" t="s">
        <v>251</v>
      </c>
      <c r="D54" s="9">
        <f>D56</f>
        <v>1034.1</v>
      </c>
      <c r="E54" s="9">
        <f>E55</f>
        <v>1034.1</v>
      </c>
      <c r="F54" s="10">
        <f t="shared" si="0"/>
        <v>100</v>
      </c>
    </row>
    <row r="55" spans="1:6" ht="18.75">
      <c r="A55" s="23" t="s">
        <v>77</v>
      </c>
      <c r="B55" s="24">
        <v>992</v>
      </c>
      <c r="C55" s="25" t="s">
        <v>249</v>
      </c>
      <c r="D55" s="9">
        <f>D56</f>
        <v>1034.1</v>
      </c>
      <c r="E55" s="9">
        <f>E56</f>
        <v>1034.1</v>
      </c>
      <c r="F55" s="10">
        <f t="shared" si="0"/>
        <v>100</v>
      </c>
    </row>
    <row r="56" spans="1:6" ht="31.5">
      <c r="A56" s="23" t="s">
        <v>78</v>
      </c>
      <c r="B56" s="24">
        <v>992</v>
      </c>
      <c r="C56" s="25" t="s">
        <v>248</v>
      </c>
      <c r="D56" s="9">
        <v>1034.1</v>
      </c>
      <c r="E56" s="9">
        <v>1034.1</v>
      </c>
      <c r="F56" s="10">
        <f t="shared" si="0"/>
        <v>100</v>
      </c>
    </row>
    <row r="57" spans="1:6" ht="31.5">
      <c r="A57" s="23" t="s">
        <v>79</v>
      </c>
      <c r="B57" s="24">
        <v>992</v>
      </c>
      <c r="C57" s="25" t="s">
        <v>129</v>
      </c>
      <c r="D57" s="9">
        <f>D58</f>
        <v>2806.5</v>
      </c>
      <c r="E57" s="9">
        <f>E58</f>
        <v>2806.5</v>
      </c>
      <c r="F57" s="10">
        <f t="shared" si="0"/>
        <v>100</v>
      </c>
    </row>
    <row r="58" spans="1:6" ht="18.75">
      <c r="A58" s="23" t="s">
        <v>80</v>
      </c>
      <c r="B58" s="24">
        <v>992</v>
      </c>
      <c r="C58" s="25" t="s">
        <v>237</v>
      </c>
      <c r="D58" s="9">
        <f>D59</f>
        <v>2806.5</v>
      </c>
      <c r="E58" s="9">
        <f>E59</f>
        <v>2806.5</v>
      </c>
      <c r="F58" s="10">
        <f t="shared" si="0"/>
        <v>100</v>
      </c>
    </row>
    <row r="59" spans="1:6" ht="18.75">
      <c r="A59" s="23" t="s">
        <v>81</v>
      </c>
      <c r="B59" s="24">
        <v>992</v>
      </c>
      <c r="C59" s="25" t="s">
        <v>238</v>
      </c>
      <c r="D59" s="9">
        <v>2806.5</v>
      </c>
      <c r="E59" s="9">
        <v>2806.5</v>
      </c>
      <c r="F59" s="10">
        <f t="shared" si="0"/>
        <v>100</v>
      </c>
    </row>
    <row r="60" spans="1:6" ht="31.5">
      <c r="A60" s="23" t="s">
        <v>82</v>
      </c>
      <c r="B60" s="24">
        <v>992</v>
      </c>
      <c r="C60" s="25" t="s">
        <v>130</v>
      </c>
      <c r="D60" s="9">
        <f>D62+D64</f>
        <v>84.2</v>
      </c>
      <c r="E60" s="9">
        <f>E62+E64</f>
        <v>84.2</v>
      </c>
      <c r="F60" s="10">
        <f t="shared" si="0"/>
        <v>100</v>
      </c>
    </row>
    <row r="61" spans="1:6" ht="36" customHeight="1">
      <c r="A61" s="23" t="s">
        <v>83</v>
      </c>
      <c r="B61" s="24">
        <v>992</v>
      </c>
      <c r="C61" s="25" t="s">
        <v>239</v>
      </c>
      <c r="D61" s="9">
        <f>D62</f>
        <v>80.4</v>
      </c>
      <c r="E61" s="9">
        <f>E62</f>
        <v>80.4</v>
      </c>
      <c r="F61" s="10">
        <f t="shared" si="0"/>
        <v>100</v>
      </c>
    </row>
    <row r="62" spans="1:6" ht="47.25">
      <c r="A62" s="23" t="s">
        <v>84</v>
      </c>
      <c r="B62" s="24">
        <v>992</v>
      </c>
      <c r="C62" s="25" t="s">
        <v>240</v>
      </c>
      <c r="D62" s="9">
        <v>80.4</v>
      </c>
      <c r="E62" s="9">
        <v>80.4</v>
      </c>
      <c r="F62" s="10">
        <f t="shared" si="0"/>
        <v>100</v>
      </c>
    </row>
    <row r="63" spans="1:6" ht="47.25">
      <c r="A63" s="23" t="s">
        <v>85</v>
      </c>
      <c r="B63" s="24">
        <v>992</v>
      </c>
      <c r="C63" s="25" t="s">
        <v>243</v>
      </c>
      <c r="D63" s="9">
        <f>D64</f>
        <v>3.8</v>
      </c>
      <c r="E63" s="9">
        <f>E64</f>
        <v>3.8</v>
      </c>
      <c r="F63" s="10">
        <f t="shared" si="0"/>
        <v>100</v>
      </c>
    </row>
    <row r="64" spans="1:6" ht="47.25">
      <c r="A64" s="23" t="s">
        <v>86</v>
      </c>
      <c r="B64" s="24">
        <v>992</v>
      </c>
      <c r="C64" s="25" t="s">
        <v>244</v>
      </c>
      <c r="D64" s="9">
        <v>3.8</v>
      </c>
      <c r="E64" s="9">
        <v>3.8</v>
      </c>
      <c r="F64" s="10">
        <f t="shared" si="0"/>
        <v>100</v>
      </c>
    </row>
    <row r="65" spans="1:6" ht="18.75">
      <c r="A65" s="23" t="s">
        <v>87</v>
      </c>
      <c r="B65" s="24">
        <v>992</v>
      </c>
      <c r="C65" s="25" t="s">
        <v>131</v>
      </c>
      <c r="D65" s="9">
        <f>D66</f>
        <v>6</v>
      </c>
      <c r="E65" s="9">
        <f>E66</f>
        <v>6.3</v>
      </c>
      <c r="F65" s="10">
        <f t="shared" si="0"/>
        <v>105</v>
      </c>
    </row>
    <row r="66" spans="1:6" ht="18.75">
      <c r="A66" s="23" t="s">
        <v>88</v>
      </c>
      <c r="B66" s="24">
        <v>992</v>
      </c>
      <c r="C66" s="25" t="s">
        <v>132</v>
      </c>
      <c r="D66" s="9">
        <f>D67</f>
        <v>6</v>
      </c>
      <c r="E66" s="9">
        <f>E67</f>
        <v>6.3</v>
      </c>
      <c r="F66" s="10">
        <f>E66/D66*100</f>
        <v>105</v>
      </c>
    </row>
    <row r="67" spans="1:6" ht="18.75">
      <c r="A67" s="23" t="s">
        <v>88</v>
      </c>
      <c r="B67" s="24">
        <v>992</v>
      </c>
      <c r="C67" s="25" t="s">
        <v>187</v>
      </c>
      <c r="D67" s="9">
        <v>6</v>
      </c>
      <c r="E67" s="9">
        <v>6.3</v>
      </c>
      <c r="F67" s="10">
        <f t="shared" si="0"/>
        <v>105</v>
      </c>
    </row>
    <row r="68" spans="1:6" ht="117.75" customHeight="1">
      <c r="A68" s="28" t="s">
        <v>139</v>
      </c>
      <c r="B68" s="24">
        <v>992</v>
      </c>
      <c r="C68" s="25" t="s">
        <v>146</v>
      </c>
      <c r="D68" s="9">
        <f>D69</f>
        <v>3.1</v>
      </c>
      <c r="E68" s="10">
        <f>E71</f>
        <v>3.1</v>
      </c>
      <c r="F68" s="10">
        <f t="shared" si="0"/>
        <v>100</v>
      </c>
    </row>
    <row r="69" spans="1:6" ht="78.75">
      <c r="A69" s="28" t="s">
        <v>140</v>
      </c>
      <c r="B69" s="24">
        <v>992</v>
      </c>
      <c r="C69" s="25" t="s">
        <v>147</v>
      </c>
      <c r="D69" s="12">
        <f>D70</f>
        <v>3.1</v>
      </c>
      <c r="E69" s="10">
        <f>E70</f>
        <v>3.1</v>
      </c>
      <c r="F69" s="10">
        <f t="shared" si="0"/>
        <v>100</v>
      </c>
    </row>
    <row r="70" spans="1:6" ht="93.75">
      <c r="A70" s="11" t="s">
        <v>143</v>
      </c>
      <c r="B70" s="24">
        <v>992</v>
      </c>
      <c r="C70" s="25" t="s">
        <v>148</v>
      </c>
      <c r="D70" s="10">
        <f>D71</f>
        <v>3.1</v>
      </c>
      <c r="E70" s="10">
        <f>E71</f>
        <v>3.1</v>
      </c>
      <c r="F70" s="10">
        <f t="shared" si="0"/>
        <v>100</v>
      </c>
    </row>
    <row r="71" spans="1:6" ht="93.75">
      <c r="A71" s="11" t="s">
        <v>144</v>
      </c>
      <c r="B71" s="24">
        <v>992</v>
      </c>
      <c r="C71" s="25" t="s">
        <v>242</v>
      </c>
      <c r="D71" s="9">
        <v>3.1</v>
      </c>
      <c r="E71" s="10">
        <v>3.1</v>
      </c>
      <c r="F71" s="10">
        <f t="shared" si="0"/>
        <v>100</v>
      </c>
    </row>
    <row r="72" spans="1:6" ht="75">
      <c r="A72" s="11" t="s">
        <v>213</v>
      </c>
      <c r="B72" s="24">
        <v>992</v>
      </c>
      <c r="C72" s="25" t="s">
        <v>233</v>
      </c>
      <c r="D72" s="9">
        <f>D73</f>
        <v>-4.784</v>
      </c>
      <c r="E72" s="9">
        <f>E73</f>
        <v>-4.784</v>
      </c>
      <c r="F72" s="10">
        <f t="shared" si="0"/>
        <v>100</v>
      </c>
    </row>
    <row r="73" spans="1:6" ht="75">
      <c r="A73" s="11" t="s">
        <v>214</v>
      </c>
      <c r="B73" s="24">
        <v>992</v>
      </c>
      <c r="C73" s="25" t="s">
        <v>234</v>
      </c>
      <c r="D73" s="9">
        <f>D74</f>
        <v>-4.784</v>
      </c>
      <c r="E73" s="9">
        <f>E74</f>
        <v>-4.784</v>
      </c>
      <c r="F73" s="10">
        <f t="shared" si="0"/>
        <v>100</v>
      </c>
    </row>
    <row r="74" spans="1:6" ht="75">
      <c r="A74" s="11" t="s">
        <v>215</v>
      </c>
      <c r="B74" s="24">
        <v>992</v>
      </c>
      <c r="C74" s="25" t="s">
        <v>235</v>
      </c>
      <c r="D74" s="9">
        <v>-4.784</v>
      </c>
      <c r="E74" s="10">
        <v>-4.784</v>
      </c>
      <c r="F74" s="10">
        <f t="shared" si="0"/>
        <v>100</v>
      </c>
    </row>
    <row r="75" spans="1:5" ht="18.75">
      <c r="A75" s="1" t="s">
        <v>254</v>
      </c>
      <c r="C75" s="13"/>
      <c r="D75" s="13"/>
      <c r="E75" s="6"/>
    </row>
    <row r="76" spans="3:5" ht="18.75">
      <c r="C76" s="13"/>
      <c r="D76" s="13"/>
      <c r="E76" s="6"/>
    </row>
    <row r="77" spans="3:5" ht="18.75">
      <c r="C77" s="4"/>
      <c r="D77" s="4"/>
      <c r="E77" s="6"/>
    </row>
    <row r="78" spans="1:5" ht="37.5">
      <c r="A78" s="16" t="s">
        <v>134</v>
      </c>
      <c r="B78" s="17"/>
      <c r="C78" s="58" t="s">
        <v>5</v>
      </c>
      <c r="D78" s="58"/>
      <c r="E78" s="58"/>
    </row>
    <row r="79" spans="1:4" ht="18.75" customHeight="1">
      <c r="A79" s="16"/>
      <c r="B79" s="17"/>
      <c r="C79" s="17"/>
      <c r="D79" s="17"/>
    </row>
    <row r="80" spans="3:5" ht="18.75">
      <c r="C80" s="4"/>
      <c r="D80" s="4"/>
      <c r="E80" s="6"/>
    </row>
    <row r="81" spans="3:5" ht="18.75">
      <c r="C81" s="4"/>
      <c r="D81" s="4"/>
      <c r="E81" s="6"/>
    </row>
    <row r="82" spans="3:5" ht="18.75">
      <c r="C82" s="4"/>
      <c r="D82" s="4"/>
      <c r="E82" s="6"/>
    </row>
    <row r="83" spans="3:5" ht="18.75">
      <c r="C83" s="4"/>
      <c r="D83" s="4"/>
      <c r="E83" s="6"/>
    </row>
    <row r="84" spans="3:5" ht="18.75">
      <c r="C84" s="4"/>
      <c r="D84" s="4"/>
      <c r="E84" s="6"/>
    </row>
    <row r="85" spans="3:5" ht="18.75">
      <c r="C85" s="4"/>
      <c r="D85" s="4"/>
      <c r="E85" s="6"/>
    </row>
    <row r="86" spans="3:5" ht="18.75">
      <c r="C86" s="4"/>
      <c r="D86" s="4"/>
      <c r="E86" s="6"/>
    </row>
    <row r="87" spans="3:5" ht="18.75">
      <c r="C87" s="4"/>
      <c r="D87" s="4"/>
      <c r="E87" s="6"/>
    </row>
    <row r="88" spans="3:5" ht="18.75">
      <c r="C88" s="4"/>
      <c r="D88" s="4"/>
      <c r="E88" s="6"/>
    </row>
  </sheetData>
  <sheetProtection/>
  <mergeCells count="15">
    <mergeCell ref="F14:F15"/>
    <mergeCell ref="C78:E78"/>
    <mergeCell ref="C6:E6"/>
    <mergeCell ref="C9:E9"/>
    <mergeCell ref="A12:E12"/>
    <mergeCell ref="A14:A15"/>
    <mergeCell ref="E14:E15"/>
    <mergeCell ref="B14:C14"/>
    <mergeCell ref="D14:D15"/>
    <mergeCell ref="C1:E1"/>
    <mergeCell ref="C2:E2"/>
    <mergeCell ref="C3:E3"/>
    <mergeCell ref="C4:E4"/>
    <mergeCell ref="C7:E7"/>
    <mergeCell ref="C8:E8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5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60" zoomScalePageLayoutView="0" workbookViewId="0" topLeftCell="A13">
      <selection activeCell="F14" sqref="F14:F15"/>
    </sheetView>
  </sheetViews>
  <sheetFormatPr defaultColWidth="9.140625" defaultRowHeight="15"/>
  <cols>
    <col min="1" max="1" width="4.421875" style="1" customWidth="1"/>
    <col min="2" max="2" width="17.00390625" style="1" customWidth="1"/>
    <col min="3" max="3" width="51.00390625" style="45" customWidth="1"/>
    <col min="4" max="6" width="12.57421875" style="19" customWidth="1"/>
    <col min="7" max="16384" width="9.140625" style="2" customWidth="1"/>
  </cols>
  <sheetData>
    <row r="1" spans="4:7" ht="18.75">
      <c r="D1" s="57" t="s">
        <v>34</v>
      </c>
      <c r="E1" s="57"/>
      <c r="F1" s="57"/>
      <c r="G1" s="57"/>
    </row>
    <row r="2" spans="4:7" ht="18.75">
      <c r="D2" s="64" t="s">
        <v>6</v>
      </c>
      <c r="E2" s="64"/>
      <c r="F2" s="64"/>
      <c r="G2" s="64"/>
    </row>
    <row r="3" spans="4:7" ht="18.75">
      <c r="D3" s="57" t="s">
        <v>8</v>
      </c>
      <c r="E3" s="57"/>
      <c r="F3" s="57"/>
      <c r="G3" s="57"/>
    </row>
    <row r="4" spans="4:7" ht="18.75">
      <c r="D4" s="57" t="s">
        <v>260</v>
      </c>
      <c r="E4" s="57"/>
      <c r="F4" s="57"/>
      <c r="G4" s="57"/>
    </row>
    <row r="6" spans="3:7" ht="18.75" customHeight="1">
      <c r="C6" s="20"/>
      <c r="D6" s="57" t="s">
        <v>258</v>
      </c>
      <c r="E6" s="57"/>
      <c r="F6" s="57"/>
      <c r="G6" s="57"/>
    </row>
    <row r="7" spans="3:7" ht="18.75" customHeight="1">
      <c r="C7" s="3"/>
      <c r="D7" s="64" t="s">
        <v>6</v>
      </c>
      <c r="E7" s="64"/>
      <c r="F7" s="64"/>
      <c r="G7" s="64"/>
    </row>
    <row r="8" spans="3:7" ht="17.25" customHeight="1">
      <c r="C8" s="20"/>
      <c r="D8" s="57" t="s">
        <v>8</v>
      </c>
      <c r="E8" s="57"/>
      <c r="F8" s="57"/>
      <c r="G8" s="57"/>
    </row>
    <row r="9" spans="3:7" ht="18.75" customHeight="1">
      <c r="C9" s="20"/>
      <c r="D9" s="57" t="s">
        <v>205</v>
      </c>
      <c r="E9" s="57"/>
      <c r="F9" s="57"/>
      <c r="G9" s="57"/>
    </row>
    <row r="10" spans="3:6" ht="18.75">
      <c r="C10" s="30"/>
      <c r="D10" s="5"/>
      <c r="E10" s="5"/>
      <c r="F10" s="5"/>
    </row>
    <row r="11" spans="3:6" ht="18.75">
      <c r="C11" s="30"/>
      <c r="D11" s="5"/>
      <c r="E11" s="5"/>
      <c r="F11" s="5"/>
    </row>
    <row r="12" spans="1:6" ht="66" customHeight="1">
      <c r="A12" s="56" t="s">
        <v>206</v>
      </c>
      <c r="B12" s="56"/>
      <c r="C12" s="56"/>
      <c r="D12" s="56"/>
      <c r="E12" s="56"/>
      <c r="F12" s="56"/>
    </row>
    <row r="13" spans="3:5" ht="18.75">
      <c r="C13" s="31"/>
      <c r="D13" s="6"/>
      <c r="E13" s="6" t="s">
        <v>110</v>
      </c>
    </row>
    <row r="14" spans="1:6" ht="15" customHeight="1">
      <c r="A14" s="66" t="s">
        <v>9</v>
      </c>
      <c r="B14" s="70" t="s">
        <v>30</v>
      </c>
      <c r="C14" s="68" t="s">
        <v>29</v>
      </c>
      <c r="D14" s="61" t="s">
        <v>241</v>
      </c>
      <c r="E14" s="61" t="s">
        <v>203</v>
      </c>
      <c r="F14" s="61" t="s">
        <v>31</v>
      </c>
    </row>
    <row r="15" spans="1:6" ht="136.5" customHeight="1">
      <c r="A15" s="67"/>
      <c r="B15" s="71"/>
      <c r="C15" s="69"/>
      <c r="D15" s="62"/>
      <c r="E15" s="62"/>
      <c r="F15" s="62"/>
    </row>
    <row r="16" spans="1:6" ht="15.75">
      <c r="A16" s="32"/>
      <c r="B16" s="33" t="s">
        <v>10</v>
      </c>
      <c r="C16" s="34" t="s">
        <v>0</v>
      </c>
      <c r="D16" s="35">
        <f>D18+D24+D26+D30+D33+D36+D38+D40</f>
        <v>16262.599999999999</v>
      </c>
      <c r="E16" s="35">
        <f>E18+E24+E26+E30+E33+E36+E38+E40</f>
        <v>15147.672999999999</v>
      </c>
      <c r="F16" s="35">
        <f>E16/D16*100</f>
        <v>93.1442266304281</v>
      </c>
    </row>
    <row r="17" spans="1:6" ht="15.75">
      <c r="A17" s="32"/>
      <c r="B17" s="33"/>
      <c r="C17" s="29" t="s">
        <v>55</v>
      </c>
      <c r="D17" s="35"/>
      <c r="E17" s="35"/>
      <c r="F17" s="35"/>
    </row>
    <row r="18" spans="1:6" ht="15.75">
      <c r="A18" s="36">
        <v>1</v>
      </c>
      <c r="B18" s="37" t="s">
        <v>35</v>
      </c>
      <c r="C18" s="34" t="s">
        <v>28</v>
      </c>
      <c r="D18" s="38">
        <f>D19+D20+D22+D23+D21</f>
        <v>5291</v>
      </c>
      <c r="E18" s="38">
        <f>E19+E20+E22+E23+E21</f>
        <v>5188.412</v>
      </c>
      <c r="F18" s="38">
        <f>E18/D18*100</f>
        <v>98.06108486108486</v>
      </c>
    </row>
    <row r="19" spans="1:6" ht="32.25" customHeight="1">
      <c r="A19" s="32"/>
      <c r="B19" s="33" t="s">
        <v>36</v>
      </c>
      <c r="C19" s="29" t="s">
        <v>27</v>
      </c>
      <c r="D19" s="35">
        <v>584.6</v>
      </c>
      <c r="E19" s="35">
        <v>584.599</v>
      </c>
      <c r="F19" s="35">
        <f>E19/D19*100</f>
        <v>99.99982894286691</v>
      </c>
    </row>
    <row r="20" spans="1:6" ht="87" customHeight="1">
      <c r="A20" s="32"/>
      <c r="B20" s="33" t="s">
        <v>37</v>
      </c>
      <c r="C20" s="29" t="s">
        <v>26</v>
      </c>
      <c r="D20" s="35">
        <v>2935.4</v>
      </c>
      <c r="E20" s="35">
        <v>2900.31</v>
      </c>
      <c r="F20" s="35">
        <f>E20/D20*100</f>
        <v>98.80459221911835</v>
      </c>
    </row>
    <row r="21" spans="1:6" ht="48" customHeight="1">
      <c r="A21" s="32"/>
      <c r="B21" s="33" t="s">
        <v>168</v>
      </c>
      <c r="C21" s="29" t="s">
        <v>169</v>
      </c>
      <c r="D21" s="35">
        <v>18</v>
      </c>
      <c r="E21" s="35">
        <v>18</v>
      </c>
      <c r="F21" s="35">
        <f>E21/D21*100</f>
        <v>100</v>
      </c>
    </row>
    <row r="22" spans="1:6" ht="15.75">
      <c r="A22" s="32"/>
      <c r="B22" s="33" t="s">
        <v>38</v>
      </c>
      <c r="C22" s="29" t="s">
        <v>15</v>
      </c>
      <c r="D22" s="35">
        <v>5</v>
      </c>
      <c r="E22" s="35">
        <v>0</v>
      </c>
      <c r="F22" s="35">
        <f>E22/D22*100</f>
        <v>0</v>
      </c>
    </row>
    <row r="23" spans="1:6" ht="15.75">
      <c r="A23" s="32"/>
      <c r="B23" s="33" t="s">
        <v>39</v>
      </c>
      <c r="C23" s="29" t="s">
        <v>25</v>
      </c>
      <c r="D23" s="35">
        <v>1748</v>
      </c>
      <c r="E23" s="35">
        <v>1685.503</v>
      </c>
      <c r="F23" s="35">
        <f aca="true" t="shared" si="0" ref="F23:F41">E23/D23*100</f>
        <v>96.42465675057208</v>
      </c>
    </row>
    <row r="24" spans="1:6" ht="15.75">
      <c r="A24" s="36">
        <v>2</v>
      </c>
      <c r="B24" s="39" t="s">
        <v>40</v>
      </c>
      <c r="C24" s="40" t="s">
        <v>32</v>
      </c>
      <c r="D24" s="41">
        <f>D25</f>
        <v>176.8</v>
      </c>
      <c r="E24" s="41">
        <f>E25</f>
        <v>175.691</v>
      </c>
      <c r="F24" s="38">
        <f t="shared" si="0"/>
        <v>99.37273755656109</v>
      </c>
    </row>
    <row r="25" spans="1:6" ht="18.75" customHeight="1">
      <c r="A25" s="32"/>
      <c r="B25" s="42" t="s">
        <v>41</v>
      </c>
      <c r="C25" s="43" t="s">
        <v>33</v>
      </c>
      <c r="D25" s="44">
        <v>176.8</v>
      </c>
      <c r="E25" s="44">
        <v>175.691</v>
      </c>
      <c r="F25" s="35">
        <f t="shared" si="0"/>
        <v>99.37273755656109</v>
      </c>
    </row>
    <row r="26" spans="1:6" ht="31.5" customHeight="1">
      <c r="A26" s="36">
        <v>3</v>
      </c>
      <c r="B26" s="37" t="s">
        <v>42</v>
      </c>
      <c r="C26" s="34" t="s">
        <v>24</v>
      </c>
      <c r="D26" s="38">
        <f>D27+D29+D28</f>
        <v>69</v>
      </c>
      <c r="E26" s="38">
        <f>E27+E29+E28</f>
        <v>62.9</v>
      </c>
      <c r="F26" s="38">
        <f t="shared" si="0"/>
        <v>91.15942028985508</v>
      </c>
    </row>
    <row r="27" spans="1:6" ht="47.25" customHeight="1">
      <c r="A27" s="32"/>
      <c r="B27" s="33" t="s">
        <v>43</v>
      </c>
      <c r="C27" s="29" t="s">
        <v>23</v>
      </c>
      <c r="D27" s="35">
        <v>19</v>
      </c>
      <c r="E27" s="35">
        <v>13.9</v>
      </c>
      <c r="F27" s="35">
        <f t="shared" si="0"/>
        <v>73.15789473684211</v>
      </c>
    </row>
    <row r="28" spans="1:6" ht="18" customHeight="1">
      <c r="A28" s="32"/>
      <c r="B28" s="33" t="s">
        <v>193</v>
      </c>
      <c r="C28" s="29" t="s">
        <v>194</v>
      </c>
      <c r="D28" s="35">
        <v>15</v>
      </c>
      <c r="E28" s="35">
        <v>14</v>
      </c>
      <c r="F28" s="35">
        <f t="shared" si="0"/>
        <v>93.33333333333333</v>
      </c>
    </row>
    <row r="29" spans="1:6" ht="32.25" customHeight="1">
      <c r="A29" s="32"/>
      <c r="B29" s="33" t="s">
        <v>188</v>
      </c>
      <c r="C29" s="29" t="s">
        <v>189</v>
      </c>
      <c r="D29" s="35">
        <v>35</v>
      </c>
      <c r="E29" s="35">
        <v>35</v>
      </c>
      <c r="F29" s="35">
        <f t="shared" si="0"/>
        <v>100</v>
      </c>
    </row>
    <row r="30" spans="1:6" ht="15.75">
      <c r="A30" s="36">
        <v>4</v>
      </c>
      <c r="B30" s="37" t="s">
        <v>44</v>
      </c>
      <c r="C30" s="34" t="s">
        <v>22</v>
      </c>
      <c r="D30" s="38">
        <f>D32+D31</f>
        <v>3420</v>
      </c>
      <c r="E30" s="38">
        <f>E32+E31</f>
        <v>2525.858</v>
      </c>
      <c r="F30" s="38">
        <f t="shared" si="0"/>
        <v>73.8554970760234</v>
      </c>
    </row>
    <row r="31" spans="1:6" ht="15.75">
      <c r="A31" s="32"/>
      <c r="B31" s="33" t="s">
        <v>149</v>
      </c>
      <c r="C31" s="29" t="s">
        <v>150</v>
      </c>
      <c r="D31" s="35">
        <v>3346.7</v>
      </c>
      <c r="E31" s="35">
        <v>2452.558</v>
      </c>
      <c r="F31" s="35">
        <f t="shared" si="0"/>
        <v>73.28287566856905</v>
      </c>
    </row>
    <row r="32" spans="1:6" ht="31.5">
      <c r="A32" s="32"/>
      <c r="B32" s="33" t="s">
        <v>45</v>
      </c>
      <c r="C32" s="29" t="s">
        <v>21</v>
      </c>
      <c r="D32" s="35">
        <v>73.3</v>
      </c>
      <c r="E32" s="35">
        <v>73.3</v>
      </c>
      <c r="F32" s="35">
        <f t="shared" si="0"/>
        <v>100</v>
      </c>
    </row>
    <row r="33" spans="1:6" ht="15.75">
      <c r="A33" s="36">
        <v>5</v>
      </c>
      <c r="B33" s="37" t="s">
        <v>46</v>
      </c>
      <c r="C33" s="34" t="s">
        <v>20</v>
      </c>
      <c r="D33" s="38">
        <f>D34+D35</f>
        <v>1169</v>
      </c>
      <c r="E33" s="38">
        <f>E34+E35</f>
        <v>1058.1940000000002</v>
      </c>
      <c r="F33" s="38">
        <f t="shared" si="0"/>
        <v>90.52130025662962</v>
      </c>
    </row>
    <row r="34" spans="1:6" ht="15.75">
      <c r="A34" s="32"/>
      <c r="B34" s="33" t="s">
        <v>47</v>
      </c>
      <c r="C34" s="29" t="s">
        <v>19</v>
      </c>
      <c r="D34" s="35">
        <v>37.2</v>
      </c>
      <c r="E34" s="35">
        <v>34.16</v>
      </c>
      <c r="F34" s="35">
        <f t="shared" si="0"/>
        <v>91.8279569892473</v>
      </c>
    </row>
    <row r="35" spans="1:6" ht="15.75">
      <c r="A35" s="32"/>
      <c r="B35" s="33" t="s">
        <v>48</v>
      </c>
      <c r="C35" s="29" t="s">
        <v>18</v>
      </c>
      <c r="D35" s="35">
        <v>1131.8</v>
      </c>
      <c r="E35" s="35">
        <v>1024.034</v>
      </c>
      <c r="F35" s="35">
        <f t="shared" si="0"/>
        <v>90.47835306591271</v>
      </c>
    </row>
    <row r="36" spans="1:6" ht="15.75">
      <c r="A36" s="36" t="s">
        <v>1</v>
      </c>
      <c r="B36" s="37" t="s">
        <v>49</v>
      </c>
      <c r="C36" s="34" t="s">
        <v>17</v>
      </c>
      <c r="D36" s="38">
        <f>D37</f>
        <v>6068.3</v>
      </c>
      <c r="E36" s="38">
        <f>E37</f>
        <v>6068.3</v>
      </c>
      <c r="F36" s="38">
        <f t="shared" si="0"/>
        <v>100</v>
      </c>
    </row>
    <row r="37" spans="1:6" ht="15.75">
      <c r="A37" s="32"/>
      <c r="B37" s="33" t="s">
        <v>50</v>
      </c>
      <c r="C37" s="29" t="s">
        <v>16</v>
      </c>
      <c r="D37" s="35">
        <v>6068.3</v>
      </c>
      <c r="E37" s="35">
        <v>6068.3</v>
      </c>
      <c r="F37" s="35">
        <f t="shared" si="0"/>
        <v>100</v>
      </c>
    </row>
    <row r="38" spans="1:6" ht="15.75">
      <c r="A38" s="36" t="s">
        <v>2</v>
      </c>
      <c r="B38" s="37" t="s">
        <v>51</v>
      </c>
      <c r="C38" s="34" t="s">
        <v>14</v>
      </c>
      <c r="D38" s="38">
        <f>D39</f>
        <v>68</v>
      </c>
      <c r="E38" s="38">
        <f>E39</f>
        <v>67.925</v>
      </c>
      <c r="F38" s="38">
        <f t="shared" si="0"/>
        <v>99.88970588235294</v>
      </c>
    </row>
    <row r="39" spans="1:6" ht="15.75" customHeight="1">
      <c r="A39" s="32"/>
      <c r="B39" s="33" t="s">
        <v>52</v>
      </c>
      <c r="C39" s="29" t="s">
        <v>13</v>
      </c>
      <c r="D39" s="35">
        <v>68</v>
      </c>
      <c r="E39" s="35">
        <v>67.925</v>
      </c>
      <c r="F39" s="35">
        <f t="shared" si="0"/>
        <v>99.88970588235294</v>
      </c>
    </row>
    <row r="40" spans="1:6" ht="31.5">
      <c r="A40" s="36" t="s">
        <v>135</v>
      </c>
      <c r="B40" s="37" t="s">
        <v>53</v>
      </c>
      <c r="C40" s="34" t="s">
        <v>12</v>
      </c>
      <c r="D40" s="38">
        <f>D41</f>
        <v>0.5</v>
      </c>
      <c r="E40" s="38">
        <f>E41</f>
        <v>0.393</v>
      </c>
      <c r="F40" s="38">
        <f t="shared" si="0"/>
        <v>78.60000000000001</v>
      </c>
    </row>
    <row r="41" spans="1:6" ht="31.5">
      <c r="A41" s="32"/>
      <c r="B41" s="33" t="s">
        <v>54</v>
      </c>
      <c r="C41" s="29" t="s">
        <v>11</v>
      </c>
      <c r="D41" s="35">
        <v>0.5</v>
      </c>
      <c r="E41" s="35">
        <v>0.393</v>
      </c>
      <c r="F41" s="35">
        <f t="shared" si="0"/>
        <v>78.60000000000001</v>
      </c>
    </row>
    <row r="42" spans="2:6" ht="18.75">
      <c r="B42" s="1" t="s">
        <v>254</v>
      </c>
      <c r="C42" s="30"/>
      <c r="D42" s="6"/>
      <c r="E42" s="6"/>
      <c r="F42" s="6"/>
    </row>
    <row r="43" spans="3:6" ht="18.75">
      <c r="C43" s="30"/>
      <c r="D43" s="6"/>
      <c r="E43" s="6"/>
      <c r="F43" s="6"/>
    </row>
    <row r="44" spans="3:6" ht="18.75">
      <c r="C44" s="30"/>
      <c r="D44" s="6"/>
      <c r="E44" s="6"/>
      <c r="F44" s="6"/>
    </row>
    <row r="45" spans="1:6" ht="58.5" customHeight="1">
      <c r="A45" s="65" t="s">
        <v>136</v>
      </c>
      <c r="B45" s="65"/>
      <c r="C45" s="65"/>
      <c r="E45" s="49" t="s">
        <v>5</v>
      </c>
      <c r="F45" s="49"/>
    </row>
    <row r="46" spans="3:6" ht="18.75">
      <c r="C46" s="30"/>
      <c r="F46" s="6"/>
    </row>
    <row r="47" spans="3:6" ht="18.75">
      <c r="C47" s="30"/>
      <c r="D47" s="6"/>
      <c r="E47" s="6"/>
      <c r="F47" s="6"/>
    </row>
    <row r="48" spans="3:6" ht="18.75">
      <c r="C48" s="30"/>
      <c r="D48" s="6"/>
      <c r="E48" s="6"/>
      <c r="F48" s="6"/>
    </row>
    <row r="49" spans="3:6" ht="18.75">
      <c r="C49" s="30"/>
      <c r="D49" s="6"/>
      <c r="E49" s="6"/>
      <c r="F49" s="6"/>
    </row>
    <row r="50" spans="3:6" ht="18.75">
      <c r="C50" s="30"/>
      <c r="D50" s="6"/>
      <c r="E50" s="6"/>
      <c r="F50" s="6"/>
    </row>
    <row r="51" spans="3:6" ht="18.75">
      <c r="C51" s="30"/>
      <c r="D51" s="6"/>
      <c r="E51" s="6"/>
      <c r="F51" s="6"/>
    </row>
    <row r="52" spans="3:6" ht="18.75">
      <c r="C52" s="30"/>
      <c r="D52" s="6"/>
      <c r="E52" s="6"/>
      <c r="F52" s="6"/>
    </row>
    <row r="53" spans="3:6" ht="18.75">
      <c r="C53" s="30"/>
      <c r="D53" s="6"/>
      <c r="E53" s="6"/>
      <c r="F53" s="6"/>
    </row>
    <row r="54" spans="3:6" ht="18.75">
      <c r="C54" s="30"/>
      <c r="D54" s="6"/>
      <c r="E54" s="6"/>
      <c r="F54" s="6"/>
    </row>
  </sheetData>
  <sheetProtection/>
  <mergeCells count="17">
    <mergeCell ref="A45:C45"/>
    <mergeCell ref="A12:F12"/>
    <mergeCell ref="A14:A15"/>
    <mergeCell ref="C14:C15"/>
    <mergeCell ref="B14:B15"/>
    <mergeCell ref="D14:D15"/>
    <mergeCell ref="E14:E15"/>
    <mergeCell ref="F14:F15"/>
    <mergeCell ref="E45:F45"/>
    <mergeCell ref="D6:G6"/>
    <mergeCell ref="D7:G7"/>
    <mergeCell ref="D8:G8"/>
    <mergeCell ref="D9:G9"/>
    <mergeCell ref="D1:G1"/>
    <mergeCell ref="D2:G2"/>
    <mergeCell ref="D3:G3"/>
    <mergeCell ref="D4:G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Убеженское СП</cp:lastModifiedBy>
  <cp:lastPrinted>2019-03-22T13:33:33Z</cp:lastPrinted>
  <dcterms:created xsi:type="dcterms:W3CDTF">2012-03-26T11:02:55Z</dcterms:created>
  <dcterms:modified xsi:type="dcterms:W3CDTF">2019-05-31T10:27:36Z</dcterms:modified>
  <cp:category/>
  <cp:version/>
  <cp:contentType/>
  <cp:contentStatus/>
</cp:coreProperties>
</file>